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/>
  <mc:AlternateContent xmlns:mc="http://schemas.openxmlformats.org/markup-compatibility/2006">
    <mc:Choice Requires="x15">
      <x15ac:absPath xmlns:x15ac="http://schemas.microsoft.com/office/spreadsheetml/2010/11/ac" url="D:\01 Projects\Zvěřínek\export\"/>
    </mc:Choice>
  </mc:AlternateContent>
  <xr:revisionPtr revIDLastSave="0" documentId="13_ncr:1_{ED6D0267-31E0-432A-90F8-78A835E2253A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Rekapitulace" sheetId="1" r:id="rId1"/>
    <sheet name="000_1" sheetId="2" r:id="rId2"/>
    <sheet name="001_1" sheetId="3" r:id="rId3"/>
    <sheet name="151_1" sheetId="4" r:id="rId4"/>
    <sheet name="201_1" sheetId="5" r:id="rId5"/>
  </sheets>
  <definedNames>
    <definedName name="_xlnm.Print_Titles" localSheetId="1">'000_1'!$6:$8</definedName>
    <definedName name="_xlnm.Print_Titles" localSheetId="2">'001_1'!$6:$8</definedName>
    <definedName name="_xlnm.Print_Titles" localSheetId="3">'151_1'!$6:$8</definedName>
    <definedName name="_xlnm.Print_Titles" localSheetId="4">'201_1'!$6:$8</definedName>
  </definedName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34" i="5" l="1"/>
  <c r="O434" i="5" s="1"/>
  <c r="I430" i="5"/>
  <c r="O430" i="5" s="1"/>
  <c r="I426" i="5"/>
  <c r="O426" i="5" s="1"/>
  <c r="I422" i="5"/>
  <c r="O422" i="5" s="1"/>
  <c r="I418" i="5"/>
  <c r="O418" i="5" s="1"/>
  <c r="I414" i="5"/>
  <c r="O414" i="5" s="1"/>
  <c r="I410" i="5"/>
  <c r="O410" i="5" s="1"/>
  <c r="I406" i="5"/>
  <c r="O406" i="5" s="1"/>
  <c r="I402" i="5"/>
  <c r="O402" i="5" s="1"/>
  <c r="I398" i="5"/>
  <c r="O398" i="5" s="1"/>
  <c r="I394" i="5"/>
  <c r="O394" i="5" s="1"/>
  <c r="I390" i="5"/>
  <c r="O390" i="5" s="1"/>
  <c r="I386" i="5"/>
  <c r="O386" i="5" s="1"/>
  <c r="I382" i="5"/>
  <c r="O382" i="5" s="1"/>
  <c r="I378" i="5"/>
  <c r="O378" i="5" s="1"/>
  <c r="I374" i="5"/>
  <c r="O374" i="5" s="1"/>
  <c r="I370" i="5"/>
  <c r="O370" i="5" s="1"/>
  <c r="I366" i="5"/>
  <c r="O366" i="5" s="1"/>
  <c r="I362" i="5"/>
  <c r="O362" i="5" s="1"/>
  <c r="I358" i="5"/>
  <c r="O358" i="5" s="1"/>
  <c r="I354" i="5"/>
  <c r="O354" i="5" s="1"/>
  <c r="I350" i="5"/>
  <c r="O350" i="5" s="1"/>
  <c r="I346" i="5"/>
  <c r="O346" i="5" s="1"/>
  <c r="I342" i="5"/>
  <c r="I337" i="5"/>
  <c r="O337" i="5" s="1"/>
  <c r="I333" i="5"/>
  <c r="O333" i="5" s="1"/>
  <c r="I329" i="5"/>
  <c r="O329" i="5" s="1"/>
  <c r="I324" i="5"/>
  <c r="O324" i="5" s="1"/>
  <c r="I320" i="5"/>
  <c r="O320" i="5" s="1"/>
  <c r="I316" i="5"/>
  <c r="O316" i="5" s="1"/>
  <c r="I312" i="5"/>
  <c r="O312" i="5" s="1"/>
  <c r="I308" i="5"/>
  <c r="O308" i="5" s="1"/>
  <c r="I304" i="5"/>
  <c r="O304" i="5" s="1"/>
  <c r="I299" i="5"/>
  <c r="O299" i="5" s="1"/>
  <c r="I295" i="5"/>
  <c r="O295" i="5" s="1"/>
  <c r="I291" i="5"/>
  <c r="O291" i="5" s="1"/>
  <c r="I287" i="5"/>
  <c r="O287" i="5" s="1"/>
  <c r="I283" i="5"/>
  <c r="O283" i="5" s="1"/>
  <c r="I279" i="5"/>
  <c r="O279" i="5" s="1"/>
  <c r="I275" i="5"/>
  <c r="O275" i="5" s="1"/>
  <c r="I271" i="5"/>
  <c r="O271" i="5" s="1"/>
  <c r="I267" i="5"/>
  <c r="O267" i="5" s="1"/>
  <c r="I263" i="5"/>
  <c r="O263" i="5" s="1"/>
  <c r="I259" i="5"/>
  <c r="O259" i="5" s="1"/>
  <c r="I255" i="5"/>
  <c r="O255" i="5" s="1"/>
  <c r="I250" i="5"/>
  <c r="O250" i="5" s="1"/>
  <c r="I246" i="5"/>
  <c r="O246" i="5" s="1"/>
  <c r="I242" i="5"/>
  <c r="O242" i="5" s="1"/>
  <c r="I238" i="5"/>
  <c r="O238" i="5" s="1"/>
  <c r="I234" i="5"/>
  <c r="O234" i="5" s="1"/>
  <c r="I230" i="5"/>
  <c r="O230" i="5" s="1"/>
  <c r="I226" i="5"/>
  <c r="O226" i="5" s="1"/>
  <c r="I222" i="5"/>
  <c r="O222" i="5" s="1"/>
  <c r="I218" i="5"/>
  <c r="O218" i="5" s="1"/>
  <c r="I214" i="5"/>
  <c r="O214" i="5" s="1"/>
  <c r="I210" i="5"/>
  <c r="O210" i="5" s="1"/>
  <c r="I206" i="5"/>
  <c r="O206" i="5" s="1"/>
  <c r="I202" i="5"/>
  <c r="O202" i="5" s="1"/>
  <c r="I198" i="5"/>
  <c r="O198" i="5" s="1"/>
  <c r="I193" i="5"/>
  <c r="O193" i="5" s="1"/>
  <c r="I189" i="5"/>
  <c r="O189" i="5" s="1"/>
  <c r="I185" i="5"/>
  <c r="I181" i="5"/>
  <c r="O181" i="5" s="1"/>
  <c r="I177" i="5"/>
  <c r="O177" i="5" s="1"/>
  <c r="I173" i="5"/>
  <c r="O173" i="5" s="1"/>
  <c r="I168" i="5"/>
  <c r="O168" i="5" s="1"/>
  <c r="I164" i="5"/>
  <c r="O164" i="5" s="1"/>
  <c r="I160" i="5"/>
  <c r="O160" i="5" s="1"/>
  <c r="I156" i="5"/>
  <c r="O156" i="5" s="1"/>
  <c r="I152" i="5"/>
  <c r="O152" i="5" s="1"/>
  <c r="I148" i="5"/>
  <c r="O148" i="5" s="1"/>
  <c r="I144" i="5"/>
  <c r="O144" i="5" s="1"/>
  <c r="I140" i="5"/>
  <c r="O140" i="5" s="1"/>
  <c r="I136" i="5"/>
  <c r="O136" i="5" s="1"/>
  <c r="I132" i="5"/>
  <c r="O132" i="5" s="1"/>
  <c r="I128" i="5"/>
  <c r="O128" i="5" s="1"/>
  <c r="I124" i="5"/>
  <c r="O124" i="5" s="1"/>
  <c r="I119" i="5"/>
  <c r="O119" i="5" s="1"/>
  <c r="I115" i="5"/>
  <c r="O115" i="5" s="1"/>
  <c r="I111" i="5"/>
  <c r="O111" i="5" s="1"/>
  <c r="I107" i="5"/>
  <c r="O107" i="5" s="1"/>
  <c r="I103" i="5"/>
  <c r="O103" i="5" s="1"/>
  <c r="I99" i="5"/>
  <c r="O99" i="5" s="1"/>
  <c r="I95" i="5"/>
  <c r="O95" i="5" s="1"/>
  <c r="I91" i="5"/>
  <c r="O91" i="5" s="1"/>
  <c r="I87" i="5"/>
  <c r="O87" i="5" s="1"/>
  <c r="I83" i="5"/>
  <c r="O83" i="5" s="1"/>
  <c r="I79" i="5"/>
  <c r="O79" i="5" s="1"/>
  <c r="I75" i="5"/>
  <c r="O75" i="5" s="1"/>
  <c r="I71" i="5"/>
  <c r="O71" i="5" s="1"/>
  <c r="I67" i="5"/>
  <c r="O67" i="5" s="1"/>
  <c r="I63" i="5"/>
  <c r="O63" i="5" s="1"/>
  <c r="I59" i="5"/>
  <c r="O59" i="5" s="1"/>
  <c r="I55" i="5"/>
  <c r="O55" i="5" s="1"/>
  <c r="I51" i="5"/>
  <c r="O51" i="5" s="1"/>
  <c r="I47" i="5"/>
  <c r="O47" i="5" s="1"/>
  <c r="I43" i="5"/>
  <c r="O43" i="5" s="1"/>
  <c r="I39" i="5"/>
  <c r="O39" i="5" s="1"/>
  <c r="I35" i="5"/>
  <c r="O35" i="5" s="1"/>
  <c r="I31" i="5"/>
  <c r="O31" i="5" s="1"/>
  <c r="I27" i="5"/>
  <c r="O27" i="5" s="1"/>
  <c r="I23" i="5"/>
  <c r="O23" i="5" s="1"/>
  <c r="I19" i="5"/>
  <c r="O19" i="5" s="1"/>
  <c r="I14" i="5"/>
  <c r="O14" i="5" s="1"/>
  <c r="I10" i="5"/>
  <c r="O10" i="5" s="1"/>
  <c r="I30" i="4"/>
  <c r="O30" i="4" s="1"/>
  <c r="I26" i="4"/>
  <c r="O26" i="4" s="1"/>
  <c r="I22" i="4"/>
  <c r="O22" i="4" s="1"/>
  <c r="I18" i="4"/>
  <c r="I14" i="4"/>
  <c r="O14" i="4" s="1"/>
  <c r="I10" i="4"/>
  <c r="O10" i="4" s="1"/>
  <c r="I51" i="3"/>
  <c r="O51" i="3" s="1"/>
  <c r="I47" i="3"/>
  <c r="O47" i="3" s="1"/>
  <c r="I43" i="3"/>
  <c r="O43" i="3" s="1"/>
  <c r="I39" i="3"/>
  <c r="O39" i="3" s="1"/>
  <c r="I35" i="3"/>
  <c r="O35" i="3" s="1"/>
  <c r="I31" i="3"/>
  <c r="O31" i="3" s="1"/>
  <c r="I27" i="3"/>
  <c r="O27" i="3" s="1"/>
  <c r="I23" i="3"/>
  <c r="O23" i="3" s="1"/>
  <c r="I18" i="3"/>
  <c r="O18" i="3" s="1"/>
  <c r="I14" i="3"/>
  <c r="O14" i="3" s="1"/>
  <c r="I10" i="3"/>
  <c r="O10" i="3" s="1"/>
  <c r="I88" i="2"/>
  <c r="O88" i="2" s="1"/>
  <c r="I84" i="2"/>
  <c r="O84" i="2" s="1"/>
  <c r="I80" i="2"/>
  <c r="O80" i="2" s="1"/>
  <c r="I76" i="2"/>
  <c r="O76" i="2" s="1"/>
  <c r="I72" i="2"/>
  <c r="O72" i="2" s="1"/>
  <c r="I68" i="2"/>
  <c r="O68" i="2" s="1"/>
  <c r="I64" i="2"/>
  <c r="O64" i="2" s="1"/>
  <c r="I60" i="2"/>
  <c r="O60" i="2" s="1"/>
  <c r="I56" i="2"/>
  <c r="O56" i="2" s="1"/>
  <c r="I52" i="2"/>
  <c r="O52" i="2" s="1"/>
  <c r="I48" i="2"/>
  <c r="O48" i="2" s="1"/>
  <c r="I44" i="2"/>
  <c r="O44" i="2" s="1"/>
  <c r="I40" i="2"/>
  <c r="O40" i="2" s="1"/>
  <c r="I36" i="2"/>
  <c r="O36" i="2" s="1"/>
  <c r="I32" i="2"/>
  <c r="O32" i="2" s="1"/>
  <c r="I28" i="2"/>
  <c r="O28" i="2" s="1"/>
  <c r="I23" i="2"/>
  <c r="Q22" i="2" s="1"/>
  <c r="I22" i="2" s="1"/>
  <c r="I18" i="2"/>
  <c r="O18" i="2" s="1"/>
  <c r="I14" i="2"/>
  <c r="O14" i="2" s="1"/>
  <c r="I10" i="2"/>
  <c r="O10" i="2" s="1"/>
  <c r="Q172" i="5" l="1"/>
  <c r="I172" i="5" s="1"/>
  <c r="Q341" i="5"/>
  <c r="I341" i="5" s="1"/>
  <c r="R328" i="5"/>
  <c r="O328" i="5" s="1"/>
  <c r="Q9" i="4"/>
  <c r="I9" i="4" s="1"/>
  <c r="I3" i="4" s="1"/>
  <c r="C12" i="1" s="1"/>
  <c r="R9" i="2"/>
  <c r="O9" i="2" s="1"/>
  <c r="R22" i="3"/>
  <c r="O22" i="3" s="1"/>
  <c r="R18" i="5"/>
  <c r="O18" i="5" s="1"/>
  <c r="R123" i="5"/>
  <c r="O123" i="5" s="1"/>
  <c r="R254" i="5"/>
  <c r="O254" i="5" s="1"/>
  <c r="R197" i="5"/>
  <c r="O197" i="5" s="1"/>
  <c r="R27" i="2"/>
  <c r="O27" i="2" s="1"/>
  <c r="R9" i="3"/>
  <c r="O9" i="3" s="1"/>
  <c r="R9" i="5"/>
  <c r="O9" i="5" s="1"/>
  <c r="R303" i="5"/>
  <c r="O303" i="5" s="1"/>
  <c r="Q254" i="5"/>
  <c r="I254" i="5" s="1"/>
  <c r="O185" i="5"/>
  <c r="R172" i="5" s="1"/>
  <c r="O172" i="5" s="1"/>
  <c r="Q9" i="3"/>
  <c r="I9" i="3" s="1"/>
  <c r="O23" i="2"/>
  <c r="R22" i="2" s="1"/>
  <c r="O22" i="2" s="1"/>
  <c r="O18" i="4"/>
  <c r="R9" i="4" s="1"/>
  <c r="O9" i="4" s="1"/>
  <c r="O2" i="4" s="1"/>
  <c r="D12" i="1" s="1"/>
  <c r="Q197" i="5"/>
  <c r="I197" i="5" s="1"/>
  <c r="Q9" i="2"/>
  <c r="I9" i="2" s="1"/>
  <c r="Q27" i="2"/>
  <c r="I27" i="2" s="1"/>
  <c r="Q22" i="3"/>
  <c r="I22" i="3" s="1"/>
  <c r="Q123" i="5"/>
  <c r="I123" i="5" s="1"/>
  <c r="Q303" i="5"/>
  <c r="I303" i="5" s="1"/>
  <c r="Q328" i="5"/>
  <c r="I328" i="5" s="1"/>
  <c r="Q9" i="5"/>
  <c r="I9" i="5" s="1"/>
  <c r="Q18" i="5"/>
  <c r="I18" i="5" s="1"/>
  <c r="O342" i="5"/>
  <c r="R341" i="5" s="1"/>
  <c r="O341" i="5" s="1"/>
  <c r="E12" i="1" l="1"/>
  <c r="O2" i="3"/>
  <c r="D11" i="1" s="1"/>
  <c r="I3" i="3"/>
  <c r="C11" i="1" s="1"/>
  <c r="E11" i="1" s="1"/>
  <c r="O2" i="2"/>
  <c r="D10" i="1" s="1"/>
  <c r="I3" i="2"/>
  <c r="C10" i="1" s="1"/>
  <c r="O2" i="5"/>
  <c r="D13" i="1" s="1"/>
  <c r="I3" i="5"/>
  <c r="C13" i="1" s="1"/>
  <c r="E13" i="1" s="1"/>
  <c r="E10" i="1" l="1"/>
  <c r="C7" i="1" s="1"/>
  <c r="C6" i="1"/>
</calcChain>
</file>

<file path=xl/sharedStrings.xml><?xml version="1.0" encoding="utf-8"?>
<sst xmlns="http://schemas.openxmlformats.org/spreadsheetml/2006/main" count="2223" uniqueCount="754">
  <si>
    <t>Rekapitulace ceny</t>
  </si>
  <si>
    <t>Stavba: Sil. III/33011 - Zvěřínek, most ev.č.33011-2 přes Výrovku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</si>
  <si>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</si>
  <si>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</si>
  <si>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</si>
  <si>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</si>
  <si>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</si>
  <si>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</si>
  <si>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</si>
  <si>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</si>
  <si>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ASPE230</t>
  </si>
  <si>
    <t>S</t>
  </si>
  <si>
    <t>Soupis prací objektu</t>
  </si>
  <si>
    <t xml:space="preserve">Stavba: </t>
  </si>
  <si>
    <t>Sil. III/33011</t>
  </si>
  <si>
    <t>Zvěřínek, most ev.č.33011-2 přes Výrovku</t>
  </si>
  <si>
    <t>O</t>
  </si>
  <si>
    <t>Objekt:</t>
  </si>
  <si>
    <t>000</t>
  </si>
  <si>
    <t>Soupis vedlejších a ostatních nákladů, JKSO 815 99</t>
  </si>
  <si>
    <t>O1</t>
  </si>
  <si>
    <t>Rozpočet:</t>
  </si>
  <si>
    <t>0.00</t>
  </si>
  <si>
    <t>15.00</t>
  </si>
  <si>
    <t>21.00</t>
  </si>
  <si>
    <t>3</t>
  </si>
  <si>
    <t>2</t>
  </si>
  <si>
    <t>1</t>
  </si>
  <si>
    <t>Základní rozpočet CÚ 2024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</si>
  <si>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</si>
  <si>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</si>
  <si>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</si>
  <si>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</si>
  <si>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</si>
  <si>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</si>
  <si>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</si>
  <si>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</si>
  <si>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</si>
  <si>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</si>
  <si>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</si>
  <si>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</si>
  <si>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</si>
  <si>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</si>
  <si>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</si>
  <si>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</si>
  <si>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</si>
  <si>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</si>
  <si>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</si>
  <si>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01</t>
  </si>
  <si>
    <t>Zařízení staveniště</t>
  </si>
  <si>
    <t>P</t>
  </si>
  <si>
    <t>031101</t>
  </si>
  <si>
    <t/>
  </si>
  <si>
    <t>ZAŘÍZENÍ STAVENIŠTĚ</t>
  </si>
  <si>
    <t>KPL</t>
  </si>
  <si>
    <t>2024_OTSKP</t>
  </si>
  <si>
    <t>PP</t>
  </si>
  <si>
    <t>Náklady spojené s případným vypracováním projektové dokumentace, zřízením přípojek energií k objektům zařízení staveniště, vybudování případných měřících odběrných míst, případná příprava území pro objekty ZS a vlastní vybudování objektů ZS včetně oplocení dl.110,0m</t>
  </si>
  <si>
    <t>VV</t>
  </si>
  <si>
    <t>TS</t>
  </si>
  <si>
    <t>031102</t>
  </si>
  <si>
    <t>PROVOZ ZAŘÍZENÍ STAVENIŠTĚ</t>
  </si>
  <si>
    <t>Náklady na vybavení objektů ZS, náklady na energie spotřebované dodavatelem v rámci provozu ZS, náklady na potřebný úklid v prostorách ZS, náklady na nutnou údržbu a opravy na objektech ZS a na přípojkách energií</t>
  </si>
  <si>
    <t>031103</t>
  </si>
  <si>
    <t>ODSTRANĚNÍ ZAŘÍZENÍ STAVENIŠTĚ</t>
  </si>
  <si>
    <t>Odstranění objektů ZS, oplocení včetně přípojek energií a jejich odvoz. Položka zahrnuje i náklady na úpravu povrchů po odstranění staveniště a úklid ploch, na kterých bylo ZS provozováno</t>
  </si>
  <si>
    <t>02-P</t>
  </si>
  <si>
    <t>Publicita</t>
  </si>
  <si>
    <t>02990</t>
  </si>
  <si>
    <t>OSTATNÍ POŽADAVKY - INFORMAČNÍ TABULE</t>
  </si>
  <si>
    <t>(montáž, nájem, demontáž)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</si>
  <si>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</si>
  <si>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03-R</t>
  </si>
  <si>
    <t>Různé</t>
  </si>
  <si>
    <t>02520</t>
  </si>
  <si>
    <t>ZKOUŠENÍ MATERIÁLŮ NEZÁVISLOU ZKUŠEBNOU</t>
  </si>
  <si>
    <t>KČ</t>
  </si>
  <si>
    <t>DLE TKP, není-li obsaženo v jedn.cenách za celý most</t>
  </si>
  <si>
    <t>zahrnuje veškeré náklady spojené s objednatelem požadovanými zkouškami</t>
  </si>
  <si>
    <t>02620</t>
  </si>
  <si>
    <t>ZKOUŠENÍ KONSTRUKCÍ A PRACÍ NEZÁVISLOU ZKUŠEBNOU</t>
  </si>
  <si>
    <t>7</t>
  </si>
  <si>
    <t>028511</t>
  </si>
  <si>
    <t>PASPORTIZACE OKOLNÍCH OBJEKTŮ PŘED A PO STAVBĚ</t>
  </si>
  <si>
    <t>pasportizace okolních objektů a budov před a po stavbě (objekt vodárny před beraněním štetovnic)</t>
  </si>
  <si>
    <t>zahrnuje veškeré náklady spojené s objednatelem požadovanými pracemi</t>
  </si>
  <si>
    <t>8</t>
  </si>
  <si>
    <t>029111</t>
  </si>
  <si>
    <t>OSTATNÍ POŽADAVKY - GEODETICKÉ ZAMĚŘENÍ</t>
  </si>
  <si>
    <t>Zaměření skutečného provedení stavby, potřebné geodetické doměření během výstavby</t>
  </si>
  <si>
    <t>029115</t>
  </si>
  <si>
    <t>Provedení vytyčení obvodu staveniště a pevných vytyčovacích bodů, geodetické měření tzv. kritických míst pro potřeby RDS (předpoklad cca 0,24 ha), kompletní podrobné měření pro potřeby RDS</t>
  </si>
  <si>
    <t>02940</t>
  </si>
  <si>
    <t>OSTATNÍ POŽADAVKY - VYPRACOVÁNÍ DOKUMENTACE</t>
  </si>
  <si>
    <t>Vypracování dokumentace – realizační  - RDS (5 paré) vč.dozoru zpracovatele RDS na stavbě, vč.požadavků SOD</t>
  </si>
  <si>
    <t>Položka zahrnuje:  
- veškeré náklady spojené s objednatelem požadovanými pracemi  
Položka nezahrnuje:  
- x</t>
  </si>
  <si>
    <t>029412</t>
  </si>
  <si>
    <t>OSTATNÍ POŽADAVKY - VYPRACOVÁNÍ MOSTNÍHO LISTU</t>
  </si>
  <si>
    <t>Zajištění mostního listu, 4ks, výpočet zatížitelnosti, vč zápisu do BMS</t>
  </si>
  <si>
    <t>12</t>
  </si>
  <si>
    <t>02944</t>
  </si>
  <si>
    <t>OSTAT POŽADAVKY - DOKUMENTACE SKUTEČ PROVEDENÍ V DIGIT FORMĚ</t>
  </si>
  <si>
    <t>Vypracování dokumentace - skutečného provedení stavby DSPS včetně digitální formy, vč. závěrečné zprávy, vč.požadavků SOD, dle aktuálních DTM 
1) Geodet dodavatele provede zaměření dotčených úseků pro ZPS (polohopis) a DI+TI (Dopravní a Technická infrastruktura) 
2) Geodet dodavatele do DTM sám vytvoří a nahraje data ZPS podle metodiky ČUZK (https://www.cuzk.gov.cz/DMVS/Metodika/Metodika_pro_geodety_k_aktualizaci_DTM_v2-1_final.aspx) předá pak informaci / protokol o úspěšném nahrání. Metodiky k DTM jsou uvedené v https://www.cuzk.gov.cz/DMVS/Metodika.aspx</t>
  </si>
  <si>
    <t>13</t>
  </si>
  <si>
    <t>02945</t>
  </si>
  <si>
    <t>OSTAT POŽADAVKY - GEOMETRICKÝ PLÁN</t>
  </si>
  <si>
    <t>Geometrické plány stavby dle požadavku SOD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</si>
  <si>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Položka nezahrnuje:  
- x</t>
  </si>
  <si>
    <t>14</t>
  </si>
  <si>
    <t>02946</t>
  </si>
  <si>
    <t>OSTAT POŽADAVKY - FOTODOKUMENTACE</t>
  </si>
  <si>
    <t>Fotodokumentace průběhu stavby - týdenní</t>
  </si>
  <si>
    <t>Položka zahrnuje:  
- fotodokumentaci zadavatelem požadovaného děje a konstrukcí v požadovaných časových intervalech  
- zadavatelem specifikované výstupy (fotografie v papírovém a digitálním formátu) v požadovaném počtu  
Položka nezahrnuje:  
- x</t>
  </si>
  <si>
    <t>15</t>
  </si>
  <si>
    <t>029511</t>
  </si>
  <si>
    <t>OSTATNÍ POŽADAVKY - POVODŇOVÝ A HAVARIJNÍ PLÁN</t>
  </si>
  <si>
    <t>Povodňový a havarijní plán (včetně projednání před zahájením stavebních prací)</t>
  </si>
  <si>
    <t>16</t>
  </si>
  <si>
    <t>029522</t>
  </si>
  <si>
    <t>OSTATNÍ POŽADAVKY - REVIZNÍ ZPRÁVY</t>
  </si>
  <si>
    <t>Posudky, kontroly, revizní zprávy, vypracování plánu kontrol a údržby mostu</t>
  </si>
  <si>
    <t>17</t>
  </si>
  <si>
    <t>02953</t>
  </si>
  <si>
    <t>OSTATNÍ POŽADAVKY - HLAVNÍ MOSTNÍ PROHLÍDKA</t>
  </si>
  <si>
    <t>Zajištění 1. hlavní prohlídky, vč zápisu do BMS</t>
  </si>
  <si>
    <t>Položka zahrnuje :  
- úkony dle ČSN 73 6221  
- provedení hlavní mostní prohlídky oprávněnou fyzickou nebo právnickou osobou  
- vyhotovení záznamu (protokolu), který jednoznačně definuje stav mostu  
Položka nezahrnuje:  
- x</t>
  </si>
  <si>
    <t>18</t>
  </si>
  <si>
    <t>029600</t>
  </si>
  <si>
    <t>OSTATNÍ POŽADAVKY - PLÁN BOZP</t>
  </si>
  <si>
    <t>Plán BOZP, veškerá opatření pro zajištění BOZP v průběhu výstavby</t>
  </si>
  <si>
    <t>zahrnuje veškeré náklady spojené s objednatelem požadovaným dozorem</t>
  </si>
  <si>
    <t>19</t>
  </si>
  <si>
    <t>02971</t>
  </si>
  <si>
    <t>OSTAT POŽADAVKY - GEOTECHNICKÝ MONITORING NA POVRCHU</t>
  </si>
  <si>
    <t>zajištění geotechnika - přetřídění zemin z výkopů (posouzení pro zpětné použití); zahrnuje veškeré náklady spojené s objednatelem požadovanými pracemi</t>
  </si>
  <si>
    <t>20</t>
  </si>
  <si>
    <t>029711</t>
  </si>
  <si>
    <t>OSTAT POŽADAVKY - GEOT MONIT NA POVRCHU - MĚŘ (GEODET) BODY</t>
  </si>
  <si>
    <t>KUS</t>
  </si>
  <si>
    <t>manipulace se stávajícím bodem státní nivelace na římse, bude účtováno se souhlasem investora</t>
  </si>
  <si>
    <t>001</t>
  </si>
  <si>
    <t>Bourání</t>
  </si>
  <si>
    <t>Všeobecné konstrukce a práce</t>
  </si>
  <si>
    <t>014102</t>
  </si>
  <si>
    <t>A</t>
  </si>
  <si>
    <t>POPLATKY ZA SKLÁDKU</t>
  </si>
  <si>
    <t>T</t>
  </si>
  <si>
    <t>beton a železobeton viz položky 966158 + 966168.A+ 966168.B</t>
  </si>
  <si>
    <t>51,402+2,4+(103,12+11,34)*25=2 915,302 [A]</t>
  </si>
  <si>
    <t>zahrnuje veškeré poplatky provozovateli skládky související s uložením odpadu na skládce.</t>
  </si>
  <si>
    <t>B</t>
  </si>
  <si>
    <t>ochranná omítka pol.97816</t>
  </si>
  <si>
    <t>6,511*2,4=15,626 [A]</t>
  </si>
  <si>
    <t>C</t>
  </si>
  <si>
    <t>stávající izolace, viz položka 97817</t>
  </si>
  <si>
    <t>253,3*0,005*2,0=2,533 [A]</t>
  </si>
  <si>
    <t>Ostatní konstrukce a práce</t>
  </si>
  <si>
    <t>9112A3</t>
  </si>
  <si>
    <t>ZÁBRADLÍ MOSTNÍ S VODOR MADLY - DEMONTÁŽ S PŘESUNEM</t>
  </si>
  <si>
    <t>M</t>
  </si>
  <si>
    <t>zábradlí na mostě, likvidace v režii zhotovitele</t>
  </si>
  <si>
    <t>2*35,25=70,500 [A]</t>
  </si>
  <si>
    <t>položka zahrnuje:  
- demontáž a odstranění zařízení  
- jeho odvoz na předepsané místo</t>
  </si>
  <si>
    <t>91914</t>
  </si>
  <si>
    <t>ŘEZÁNÍ ŽELEZOBETONOVÝCH KONSTRUKCÍ</t>
  </si>
  <si>
    <t>M2</t>
  </si>
  <si>
    <t>rozřezání NK na jednotlivé trámy (7,0 t na jeden ks - celkem 8ks) , vč. přemístění na předpolí mostu, vč. použití jeřábu</t>
  </si>
  <si>
    <t>4,770*7=33,390 [A]</t>
  </si>
  <si>
    <t>položka zahrnuje řezání železobetonových konstrukcí bez ohledu na tloušťku, včetně spotřeby vody</t>
  </si>
  <si>
    <t>966158</t>
  </si>
  <si>
    <t>BOURÁNÍ KONSTRUKCÍ Z PROST BETONU S ODVOZEM DO 25KM</t>
  </si>
  <si>
    <t>M3</t>
  </si>
  <si>
    <t>vyrovnávací beton,  křídla, základ, zpevnění kolem opěry, vč. uložení na skládku/recyklační středisko</t>
  </si>
  <si>
    <t>6,511+2,0+35,376+7,515=51,402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</si>
  <si>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</si>
  <si>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966168</t>
  </si>
  <si>
    <t>BOURÁNÍ KONSTRUKCÍ ZE ŽELEZOBETONU S ODVOZEM DO 25KM</t>
  </si>
  <si>
    <t>římsa, úložný práh, práh podpěr, předpjaté nosníky, vč. uložení na skládku/recyklační středisko</t>
  </si>
  <si>
    <t>16,144+13,282+9,59+64,104=103,120 [A]</t>
  </si>
  <si>
    <t>ražené piloty - 2*7=14 ks, vč. vytažení, vč. uložení na skládku/recyklační středisko</t>
  </si>
  <si>
    <t>0,3*0,3*9,0*14=11,340 [A]</t>
  </si>
  <si>
    <t>Položka zahrnuje:  
- rozbourání konstrukce bez ohledu na použitou technologii  
- veškeré pomocné konstrukce (lešení a pod.)  
- veškerou manipulaci s vybouranou sutí a hmotami včetně uložení na skládku  
- veškeré další práce plynoucí z technologického předpisu a z platných předpisů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</si>
  <si>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967851</t>
  </si>
  <si>
    <t>VYBOURÁNÍ MOSTNÍCH DILATAČNÍCH ZÁVĚRŮ PODPOVRCHOVÝCH</t>
  </si>
  <si>
    <t>vybourání podpovrchových mostních závěrů nad podporami, komplet, včetně odvozu na skládku do 25 km, vč. uložení a poplatku za skládku</t>
  </si>
  <si>
    <t>4*8,2=32,800 [A]</t>
  </si>
  <si>
    <t>položka zahrnuje veškerou manipulaci s vybouranou sutí a hmotami včetně roztřídění na jednotlivé části a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položka zahrnuje veškeré další práce plynoucí z technologického předpisu a z platných předpisů</t>
  </si>
  <si>
    <t>97816</t>
  </si>
  <si>
    <t>ODSEKÁNÍ VRSTVY VYROVNÁVACÍHO BETONU NA MOSTECH</t>
  </si>
  <si>
    <t>ochranná omítka stávající izolace tl.30mm, vč. odvozu a uložení na skládku do 25km</t>
  </si>
  <si>
    <t>217,033*0,03=6,511 [A]</t>
  </si>
  <si>
    <t>Položka zahrnuje: 
- položka zahrnuje veškeré práce plynoucí z technologického předpisu a z platných předpisů 
- veškerou manipulaci s vybouranou sutí a hmotami včetně uložení na skládku. 
Položka nezahrnuje: 
-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</si>
  <si>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</si>
  <si>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</si>
  <si>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odstranění mostní izolace na betonové mostovce, včetně odvozu na skládku NO do 50 km, vč. uložení na skládku, čerpáno dle skutečnosti</t>
  </si>
  <si>
    <t>225,275+14+14=253,275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</si>
  <si>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</si>
  <si>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151</t>
  </si>
  <si>
    <t>DIO</t>
  </si>
  <si>
    <t>027121</t>
  </si>
  <si>
    <t>PROVIZORNÍ PŘÍSTUPOVÉ CESTY - ZŘÍZENÍ</t>
  </si>
  <si>
    <t>přechodné komunikace pro pěší š. min. 2,0 m po dobu výstavby, ŠD tl.100mm (20,0m2), vč. geotextilie (20,0 m2) pro odtěžení ŠD, zřízení</t>
  </si>
  <si>
    <t>zahrnuje veškeré náklady spojené s objednatelem požadovanými zařízeními</t>
  </si>
  <si>
    <t>027123</t>
  </si>
  <si>
    <t>PROVIZORNÍ PŘÍSTUPOVÉ CESTY - ZRUŠENÍ</t>
  </si>
  <si>
    <t>odstranění přechodné komunikace pro pěší, vč. likvidace v režii zhotovitele</t>
  </si>
  <si>
    <t>02720</t>
  </si>
  <si>
    <t>POMOC PRÁCE ZŘÍZ NEBO ZAJIŠŤ REGULACI A OCHRANU DOPRAVY</t>
  </si>
  <si>
    <t>Zajištění povolení a úhrada poplatků vzniklých na základě HMG zhotovitele v souladu s POV, vč. projednání a zajištění rozhodnutí, vč. regulace dopravy</t>
  </si>
  <si>
    <t>02742</t>
  </si>
  <si>
    <t>PROVIZORNÍ LÁVKY</t>
  </si>
  <si>
    <t>zřízení ocelové provizorní lávky pro pěší dl.21,0m podle TP 254, volné š.2,0m,  vč.certifikátu, (vč. dopravy, pronájmu po dobu 24 týdnů, montáže a demontáže) oboustranné zábradlí se spodní zarážkou a pletivem, výška zábradlí min. 1,3 m, vč. opěr ze sil. panelů (20,7 m3), vč. podsypu ŠD (2,0 m3), vč. výkopu pro založení opěr (10,6 m3); vč. rampy pro pěší z řeziva (10,15 m3) s pletivem (120,0m2),  viz schéma v příloze SO 151 DIO, vč. dopravy, pronájmu, montáže a demontáže, odstranění</t>
  </si>
  <si>
    <t>03720</t>
  </si>
  <si>
    <t>POMOC PRÁCE ZAJIŠŤ NEBO ZŘÍZ REGULACI A OCHRANU DOPRAVY</t>
  </si>
  <si>
    <t>Schválení a projednání přechodného DZ po dobu výstavby</t>
  </si>
  <si>
    <t>zahrnuje objednatelem povolené náklady na požadovaná zařízení zhotovitele</t>
  </si>
  <si>
    <t>Přechodné DZ po dobu výstavby, dodávka, montáž, demontáž, pronájem vč.pravidelné údržby po dobu 20  týdnů, dle návrhu DZ viz.příloha SO 151 DIO</t>
  </si>
  <si>
    <t>201</t>
  </si>
  <si>
    <t>Most ev.č. 33011-2</t>
  </si>
  <si>
    <t>zemina, viz položky 113328 krajnice, 113323.C podklad vozovky,  131738 odtěžení plošin,  264239 zemina z vrtání pilot</t>
  </si>
  <si>
    <t>(83,54+137,482+305,369+95,968)*2,0=1 244,718 [A]</t>
  </si>
  <si>
    <t>03770</t>
  </si>
  <si>
    <t>POMOC PRÁCE ZAJIŠŤ NEBO ZŘÍZ ČERPÁNÍ VODY</t>
  </si>
  <si>
    <t>odvodnění stavební jámy, čerpání cca 2x 14 dnů (672h, vč. záložního čerpadla)</t>
  </si>
  <si>
    <t>Zemní práce</t>
  </si>
  <si>
    <t>11120</t>
  </si>
  <si>
    <t>ODSTRANĚNÍ KŘOVIN</t>
  </si>
  <si>
    <t>mýcení křovin</t>
  </si>
  <si>
    <t>123,816+8,244+126,386+9,777=268,223 [A]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</si>
  <si>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</si>
  <si>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</si>
  <si>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</si>
  <si>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průměr kmenu 0,35m (dub), likvidace v místě, případně předání majitelům dle pokynů investora</t>
  </si>
  <si>
    <t>Položka  zahrnuje:  
- poražení stromu a osekání větví  
- spálení větví na hromadách nebo štěpkování  
- dopravu a uložení kmenů, případné další práce s nimi dle pokynů zadávací dokumentace  
- vytrhání nebo vykopání pařezů  
- veškeré zemní práce spojené s odstraněním pařezů  
- dopravu a uložení pařezů, případně další práce s nimi dle pokynů zadávací dokumentace  
- zásyp jam po pařezech  
Položka nezahrnuje:  
- x  
Způsob měření:  
- kácení stromů se měří v [ks] poražených stromů (průměr stromů se měří ve výšce 1,3m nad terénem)</t>
  </si>
  <si>
    <t>113323</t>
  </si>
  <si>
    <t>ODSTRAN PODKL ZPEVNĚNÝCH PLOCH Z KAMENIVA NESTMEL, ODVOZ DO 3KM</t>
  </si>
  <si>
    <t>v délce úpravy komunikace, tl.0,49m, uložení na mezideponii pro podklad vozovky (pol.56334)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</si>
  <si>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</si>
  <si>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v délce úpravy komunikace, tl.0,49m, uložení na mezideponii pro zásyp prostoru po základech opěr</t>
  </si>
  <si>
    <t>113328</t>
  </si>
  <si>
    <t>ODSTRANĚNÍ PODKLADŮ ZPEVNĚNÝCH PLOCH Z KAMENIVA NESTMEL, ODVOZ DO 20KM</t>
  </si>
  <si>
    <t>v délce úpravy komunikace, tl.0,49m, uložení na skládku</t>
  </si>
  <si>
    <t>643,413*0,49-158,09-19,7=137,482 [A]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</si>
  <si>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</si>
  <si>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krajnic stávající silnice před a za mostem v tl. 0,40 m, vč. odvozu na skládku do 20 km a uložení</t>
  </si>
  <si>
    <t>208,850*0,40=83,540 [A]</t>
  </si>
  <si>
    <t>113728</t>
  </si>
  <si>
    <t>FRÉZOVÁNÍ ZPEVNĚNÝCH PLOCH ASFALTOVÝCH, ODVOZ DO 20KM</t>
  </si>
  <si>
    <t>tl.100mm, od začátku po konec upravovaného úseku, vč. zpětného odkupu zhotovitelem</t>
  </si>
  <si>
    <t>826,846*0,1=82,685 [A]</t>
  </si>
  <si>
    <t>12110</t>
  </si>
  <si>
    <t>SEJMUTÍ ORNICE NEBO LESNÍ PŮDY</t>
  </si>
  <si>
    <t>tl.150mm, plochy v obvodu staveniště, vč.odvozu a uložení na mezideponii</t>
  </si>
  <si>
    <t>996,835*0,15=149,525 [A]</t>
  </si>
  <si>
    <t>položka zahrnuje sejmutí ornice bez ohledu na tloušťku vrstvy a její vodorovnou dopravu  
nezahrnuje uložení na trvalou skládku</t>
  </si>
  <si>
    <t>12273</t>
  </si>
  <si>
    <t>ODKOPÁVKY A PROKOPÁVKY OBECNÉ TŘ. I</t>
  </si>
  <si>
    <t>sjezd před mostem, provedení zazubení svahů silničního tělesa bude použito na místě pro dosypání svahu sjezdu se zhutněním 95% PS</t>
  </si>
  <si>
    <t>1,517*8,9=13,501 [A]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</si>
  <si>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 uložení zeminy (na skládku, do násypu) ani poplatky za skládku, vykazují se v položce č.0141**</t>
  </si>
  <si>
    <t>125733</t>
  </si>
  <si>
    <t>VYKOPÁVKY ZE ZEMNÍKŮ A SKLÁDEK TŘ. I, ODVOZ DO 3KM</t>
  </si>
  <si>
    <t>natěžení materiálu z meziskládky</t>
  </si>
  <si>
    <t>158,09+19,70+43,43+41,168+127,088=389,476 [A]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</si>
  <si>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pažení záporového 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</si>
  <si>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13173</t>
  </si>
  <si>
    <t>HLOUBENÍ JAM ZAPAŽ I NEPAŽ TŘ. I</t>
  </si>
  <si>
    <t>hloubení po vybourání původních konstrukcí v místě opěr, sjezdy na plošiny, bude použito na místě pro vytvoření plošin pro vrtání pilot</t>
  </si>
  <si>
    <t>46,216+110,577=156,793 [A]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</si>
  <si>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uložení zeminy (na skládku, do násypu) ani poplatky za skládku, vykazují se v položce č.0141**</t>
  </si>
  <si>
    <t>131733</t>
  </si>
  <si>
    <t>HLOUBENÍ JAM ZAPAŽ I NEPAŽ TŘ. I, ODVOZ DO 3KM</t>
  </si>
  <si>
    <t>odtěžení plošiny u OP1 a OP4,  bude uloženo na mezideponii pro hutněné zemní krajnice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</si>
  <si>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</si>
  <si>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odtěžení plošin, bude odvezeno na mezideponii pro dosypání svahů kolem křídel</t>
  </si>
  <si>
    <t>odtěžení plošin, bude odvezeno na mezideponii pro zpětný zásyp podpěr P2, P3</t>
  </si>
  <si>
    <t>131738</t>
  </si>
  <si>
    <t>HLOUBENÍ JAM ZAPAŽ I NEPAŽ TŘ. I, ODVOZ DO 20KM</t>
  </si>
  <si>
    <t>odtěžení plošin a výkop pro základ P2 a P3, přebytečná zemina, bude odvezeno na skládku vč. čerpání vody, zřízení jímek a dalších souvisejících prací</t>
  </si>
  <si>
    <t>517,055-43,43-41,168-127,088=305,369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</si>
  <si>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</si>
  <si>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171103</t>
  </si>
  <si>
    <t>ULOŽENÍ SYPANINY DO NÁSYPŮ SE ZHUTNĚNÍM DO 100% PS</t>
  </si>
  <si>
    <t>zasypání prostoru po základu, materiál z podkladních vrstev vozovky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</si>
  <si>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</si>
  <si>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svahy kolem křídel</t>
  </si>
  <si>
    <t>10,292*4=41,168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</si>
  <si>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</si>
  <si>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</si>
  <si>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</si>
  <si>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>uložení zeminy na mezideponii pro zpětné použití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</si>
  <si>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</si>
  <si>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</si>
  <si>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17310</t>
  </si>
  <si>
    <t>ZEMNÍ KRAJNICE A DOSYPÁVKY SE ZHUTNĚNÍM</t>
  </si>
  <si>
    <t>vytvoření hutněných zemních krajnic, vč. dovozu z mezideponie</t>
  </si>
  <si>
    <t>0,234*(58,2+59,5+35,2+32,7)=43,430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</si>
  <si>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</si>
  <si>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22</t>
  </si>
  <si>
    <t>17411</t>
  </si>
  <si>
    <t>ZÁSYP JAM A RÝH ZEMINOU SE ZHUTNĚNÍM</t>
  </si>
  <si>
    <t>zpětný zásyp podpěr P2, P3, zemina vhodná pro stavbu zemního tělesa dle ČSN 73 6133, hutněná na  Id&gt;0,9, po vrstvách max. tl. 0,30 m, vč. dopravy z mezideponie</t>
  </si>
  <si>
    <t>42,760+84,328=127,088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</si>
  <si>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</si>
  <si>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23</t>
  </si>
  <si>
    <t>17481</t>
  </si>
  <si>
    <t>ZÁSYP JAM A RÝH Z NAKUPOVANÝCH MATERIÁLŮ</t>
  </si>
  <si>
    <t>sjezd před mostem, dosypání svahu, doplnění objemu z nakupované zeminy ze zemníku, zemina vhodná pro stavbu zemního tělesa dle ČSN 73 6133, hutněná na  Id&gt;0,9, po vrstvách max.tl. 0,30 m, vč. dopravy</t>
  </si>
  <si>
    <t>3,941*6,8=26,799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</si>
  <si>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</si>
  <si>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24</t>
  </si>
  <si>
    <t>vytvoření plošiny pro vrtání pilot, doplnění objemu z nakupované zeminy ze zemníku, zemina vhodná pro stavbu zemního tělesa dle ČSN 73 6133, hutněná na  Id&gt;0,9, po vrstvách max.tl. 0,30 m, vč. dopravy</t>
  </si>
  <si>
    <t>224,9-156,793=68,107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</si>
  <si>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</si>
  <si>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25</t>
  </si>
  <si>
    <t>18090R</t>
  </si>
  <si>
    <t>VŠEOBECNÉ ÚPRAVY OSTATNÍCH PLOCH</t>
  </si>
  <si>
    <t>vyčištění, rozprostření ornice tl.150mm, osetí travním semenem</t>
  </si>
  <si>
    <t>Všeobecné úpravy musí zahrnovat úpravu území po uskutečnění stavby, tak jak je požadováno v zadávací dokumentaci s výjimkou těch prací, pro které jsou uvedeny samostatné položky.</t>
  </si>
  <si>
    <t>26</t>
  </si>
  <si>
    <t>18110</t>
  </si>
  <si>
    <t>ÚPRAVA PLÁNĚ SE ZHUTNĚNÍM V HORNINĚ TŘ. I</t>
  </si>
  <si>
    <t>zemní pláň a dno výkopu</t>
  </si>
  <si>
    <t>643,413+130,298=773,711 [A]</t>
  </si>
  <si>
    <t>položka zahrnuje úpravu pláně včetně vyrovnání výškových rozdílů. Míru zhutnění určuje projekt.</t>
  </si>
  <si>
    <t>27</t>
  </si>
  <si>
    <t>18130</t>
  </si>
  <si>
    <t>ÚPRAVA PLÁNĚ BEZ ZHUTNĚNÍ</t>
  </si>
  <si>
    <t>svahování svahových kuželů kolem křídel</t>
  </si>
  <si>
    <t>položka zahrnuje úpravu pláně včetně vyrovnání výškových rozdílů</t>
  </si>
  <si>
    <t>28</t>
  </si>
  <si>
    <t>18481</t>
  </si>
  <si>
    <t>OCHRANA STROMŮ BEDNĚNÍM</t>
  </si>
  <si>
    <t>prům. kmene 0,35 m 1 ks</t>
  </si>
  <si>
    <t>4*0,3*2,0=2,400 [A]</t>
  </si>
  <si>
    <t>Položka zahrnuje:  
- veškerý materiál, výrobky a polotovary, včetně mimostaveništní a vnitrostaveništní dopravy (rovněž přesuny), včetně naložení a složení, případně s uložením  
Položka nezahrnuje:  
- x</t>
  </si>
  <si>
    <t>Základy</t>
  </si>
  <si>
    <t>29</t>
  </si>
  <si>
    <t>21264</t>
  </si>
  <si>
    <t>TRATIVODY KOMPLET Z TRUB Z PLAST HMOT DN DO 200MM</t>
  </si>
  <si>
    <t>drenážní perforovaná trubka DN 150za rubem opěr,  vč. obetonování mezerovitým betonem (1,5m3), vč. vyústění přes opěru</t>
  </si>
  <si>
    <t>2*8,3=16,600 [A]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</si>
  <si>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</si>
  <si>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30</t>
  </si>
  <si>
    <t>21341</t>
  </si>
  <si>
    <t>DRENÁŽNÍ VRSTVY Z PLASTBETONU (PLASTMALTY)</t>
  </si>
  <si>
    <t>odvodnění izolace, obetonování odvodňovacích trubiček a odvodňovače z polymerního betonu</t>
  </si>
  <si>
    <t>0,187+0,060+0,024=0,271 [A]</t>
  </si>
  <si>
    <t>Položka zahrnuje:  
- dodávku předepsaného materiálu pro drenážní vrstvu, včetně mimostaveništní a vnitrostaveništní dopravy  
- provedení drenážní vrstvy předepsaných rozměrů a předepsaného tvaru</t>
  </si>
  <si>
    <t>31</t>
  </si>
  <si>
    <t>21452</t>
  </si>
  <si>
    <t>SANAČNÍ VRSTVY Z KAMENIVA DRCENÉHO</t>
  </si>
  <si>
    <t>sanace aktivní zóny a podloží násypu, náhrada  zeminy v tl. 500 mm za vrstvu z válc. ŠD  fr.32/63, tl.500mm , vč. odtěžení, odvozu, dopravy do 20km a uložení původní zeminy na skládku, poplatků za skládku, vč.nákupu, dovozu, uložení, zhutnění, komplet, bude čerpáno se souhlasem TDI pouze v případě nevhodných zemin v úrovni pláně pod novými vozovkovými vrstvami</t>
  </si>
  <si>
    <t>810,0*0,5=405,000 [A]</t>
  </si>
  <si>
    <t>položka zahrnuje zahrnuje dodávku kameniva předepsané frakce, včetně mimostaveništní a vnitrostaveništní dopravy, rozprostření se zhutněním</t>
  </si>
  <si>
    <t>32</t>
  </si>
  <si>
    <t>224324</t>
  </si>
  <si>
    <t>PILOTY ZE ŽELEZOBETONU C25/30</t>
  </si>
  <si>
    <t>C 25/30 XC2  pil. prům 630 mm, délky (11,0m + 0,5 m přebetonávka) a (9,0+0,5 m přebetonávka), vč.následného odbourání a zapravení</t>
  </si>
  <si>
    <t>0,312*(5*11,5+8*9,5)*2=83,304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</si>
  <si>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</si>
  <si>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33</t>
  </si>
  <si>
    <t>224365</t>
  </si>
  <si>
    <t>VÝZTUŽ PILOT Z OCELI B500B/R (10505)</t>
  </si>
  <si>
    <t>odhad 90 kg/m3</t>
  </si>
  <si>
    <t>83,30*0,090=7,497 [A]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</si>
  <si>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74 - pol.č.74432)  
- povrchovou antikorozní úpravu výztuže  
- separaci výztuže  
- osazení měřících zařízení a úpravy pro ně  
- osazení měřících skříní nebo míst pro měření bludných proudů</t>
  </si>
  <si>
    <t>34</t>
  </si>
  <si>
    <t>23117</t>
  </si>
  <si>
    <t>ŠTĚTOVÉ STĚNY BERANĚNÉ Z KOVOVÝCH DÍLCŮ TRVALÉ (HMOTNOST)</t>
  </si>
  <si>
    <t>pažící stěna výkopu, Larsen IIIn, bez zpětného vytažení, vč. dopravy a zaberanění, vč. upálení pod úrovní kamenné rovnaniny, 155kg/m2</t>
  </si>
  <si>
    <t>6,0*2*18,0*0,155=33,480 [A]</t>
  </si>
  <si>
    <t>Položka zahrnuje:  
- zřízení stěny  
- dodání štětovnic v požadované kvalitě, případně jejich ošetřování, řezání, nastavování a další úpravy  
- kleštiny, převázky. a další pomocné a doplňkové konstrukce  
- nastražení a zaberanění dílců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  
Položka nezahrnuje:  
- x</t>
  </si>
  <si>
    <t>35</t>
  </si>
  <si>
    <t>264239</t>
  </si>
  <si>
    <t>VRTY PRO PILOTY TŘ II D DO 700MM</t>
  </si>
  <si>
    <t>vč. hluchého vrtání, výpažnic, souvisejicích prací, vč. odvozu a uložení vytěžené zeminy na skládku, piloty 630 mm, (0,312*307,6=95,968m3)</t>
  </si>
  <si>
    <t>(11,0*5+12,35*8)*2=307,600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</si>
  <si>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Položka nezahrnuje:  
-  zapažení trvalými pažnicemi  
-  uložení zeminy na skládku a poplatek za skládku  
Způsob měření:  
- do délky vrtu se nezapočítává  hluché vrtání</t>
  </si>
  <si>
    <t>36</t>
  </si>
  <si>
    <t>272325</t>
  </si>
  <si>
    <t>ZÁKLADY ZE ŽELEZOBETONU DO C30/37 (B37)</t>
  </si>
  <si>
    <t>základy podpěr P2 a P3, C 30/37 XC2, XF1, vč. bednění</t>
  </si>
  <si>
    <t>1,727*6,8*2=23,487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</si>
  <si>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</si>
  <si>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37</t>
  </si>
  <si>
    <t>272365</t>
  </si>
  <si>
    <t>VÝZTUŽ ZÁKLADŮ Z OCELI B500B/R (10505)</t>
  </si>
  <si>
    <t>výztuž základů podpěr, odhad 150 kg/m3, vč. ochrany PKO</t>
  </si>
  <si>
    <t>23,487*0,15=3,523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</si>
  <si>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74 - pol.č.74432).  
- povrchovou antikorozní úpravu výztuže,  
- separaci výztuže,  
- osazení měřících zařízení a úpravy pro ně,  
- osazení měřících skříní nebo míst pro měření bludných proudů.</t>
  </si>
  <si>
    <t>38</t>
  </si>
  <si>
    <t>28997D</t>
  </si>
  <si>
    <t>OPLÁŠTĚNÍ (ZPEVNĚNÍ) Z GEOTEXTILIE DO 400G/M2</t>
  </si>
  <si>
    <t>geotextilie pod zpevněním plošin pro vrtání pilot, tvoří separační vrstvu pro snadnější odtěžení ŠD, hmotnost min.350g/m2</t>
  </si>
  <si>
    <t>2*138,683=277,366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</si>
  <si>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  
Položka nezahrnuje:  
- x   
Způsob měření:  
- přesahy se nezapočítávají do výměry</t>
  </si>
  <si>
    <t>39</t>
  </si>
  <si>
    <t>28997F</t>
  </si>
  <si>
    <t>OPLÁŠTĚNÍ (ZPEVNĚNÍ) Z GEOTEXTILIE DO 600G/M2</t>
  </si>
  <si>
    <t>oboustranná ochrana těsnící PE fólie (viz položka 28999), geotextilie hm. min. 600 g/m2</t>
  </si>
  <si>
    <t>3,650*7,65*4=111,690 [A]</t>
  </si>
  <si>
    <t>40</t>
  </si>
  <si>
    <t>28999</t>
  </si>
  <si>
    <t>OPLÁŠTĚNÍ (ZPEVNĚNÍ) Z FÓLIE</t>
  </si>
  <si>
    <t>3,650*7,65*2=55,845 [A]</t>
  </si>
  <si>
    <t>Položka zahrnuje: 
- dodávku předepsané fólie 
- úpravu, očištění a ochranu podkladu 
- přichycení k podkladu, případně zatížení 
- úpravy spojů a zajištění okrajů 
- úpravy pro odvodnění 
- nutné přesahy 
- mimostaveništní a vnitrostaveništní dopravu</t>
  </si>
  <si>
    <t>Svislé konstrukce</t>
  </si>
  <si>
    <t>41</t>
  </si>
  <si>
    <t>31717</t>
  </si>
  <si>
    <t>KOVOVÉ KONSTRUKCE PRO KOTVENÍ ŘÍMSY</t>
  </si>
  <si>
    <t>KG</t>
  </si>
  <si>
    <t>kotvení říms do vývrtů na chemické kotvy</t>
  </si>
  <si>
    <t>2*32*6,5=416,000 [A]</t>
  </si>
  <si>
    <t>Položka zahrnuje dodávku (výrobu) kotevního prvku předepsaného tvaru a jeho osazení do předepsané polohy včetně nezbytných prací (vrty, zálivky apod.)</t>
  </si>
  <si>
    <t>42</t>
  </si>
  <si>
    <t>317325</t>
  </si>
  <si>
    <t>ŘÍMSY ZE ŽELEZOBETONU DO C30/37 (B37)</t>
  </si>
  <si>
    <t>C30/37 XC4, XF4, XD3, vč. bednění, úpravy prac. a dilat. spar a zámečnických výrobků</t>
  </si>
  <si>
    <t>0,295*(32,5+32,0)=19,028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</si>
  <si>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</si>
  <si>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43</t>
  </si>
  <si>
    <t>317365</t>
  </si>
  <si>
    <t>VÝZTUŽ ŘÍMS Z OCELI B500B/R (10505)</t>
  </si>
  <si>
    <t>odhad 200kg/m3, vč.opatření PKO</t>
  </si>
  <si>
    <t>19,029*0,20=3,806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</si>
  <si>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</si>
  <si>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44</t>
  </si>
  <si>
    <t>333325</t>
  </si>
  <si>
    <t>MOSTNÍ OPĚRY A KŘÍDLA ZE ŽELEZOVÉHO BETONU DO C30/37 (B37)</t>
  </si>
  <si>
    <t>dříky podpěr 2 a 3 C30/37 XC4, XF3, XD2, vč. betonu vrubových kloubů,  vč. bednění, úpravy pracovních spar, zvýšená pracnost, hydraulický tvar</t>
  </si>
  <si>
    <t>2,55*(3,47+3,41)=17,544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</si>
  <si>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</si>
  <si>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</t>
  </si>
  <si>
    <t>mostní křídla C 30/37 XC4, XF2, XD1 vč. bednění, úpravy pracovních spar</t>
  </si>
  <si>
    <t>0,702+1,356+1,008+0,797=3,863 [A]</t>
  </si>
  <si>
    <t>46</t>
  </si>
  <si>
    <t>333365</t>
  </si>
  <si>
    <t>VÝZTUŽ MOSTNÍCH OPĚR A KŘÍDEL Z OCELI B500B/R (10505)</t>
  </si>
  <si>
    <t>výztuž podpěr a křídel, odhad 180kg/m3, vč. opatření PKO</t>
  </si>
  <si>
    <t>(17,544+3,863)*0,180=3,853 [A]</t>
  </si>
  <si>
    <t>Vodorovné konstrukce</t>
  </si>
  <si>
    <t>47</t>
  </si>
  <si>
    <t>420324</t>
  </si>
  <si>
    <t>PŘECHODOVÉ DESKY MOSTNÍCH OPĚR ZE ŽELEZOBETONU C25/30</t>
  </si>
  <si>
    <t>přechodová deska tl. 0,3m, C 25/30 XC4, XF1</t>
  </si>
  <si>
    <t>27,165*0,3*2=16,299 [A]</t>
  </si>
  <si>
    <t>48</t>
  </si>
  <si>
    <t>420365</t>
  </si>
  <si>
    <t>VÝZTUŽ PŘECHODOVÝCH DESEK MOSTNÍCH OPĚR Z OCELI B500B/R (10505)</t>
  </si>
  <si>
    <t>150kg/m3</t>
  </si>
  <si>
    <t>16,299*0,150=2,445 [A]</t>
  </si>
  <si>
    <t>49</t>
  </si>
  <si>
    <t>421325</t>
  </si>
  <si>
    <t>MOSTNÍ NOSNÉ DESKOVÉ KONSTRUKCE ZE ŽELEZOBETONU C30/37</t>
  </si>
  <si>
    <t>C 30/37 XC4, XF2, XD1, deska NK vč.opěr</t>
  </si>
  <si>
    <t>132,246+30,293=162,539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</si>
  <si>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</si>
  <si>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50</t>
  </si>
  <si>
    <t>421365</t>
  </si>
  <si>
    <t>VÝZTUŽ MOSTNÍ DESKOVÉ KONSTRUKCE Z OCELI B500B/R (10505)</t>
  </si>
  <si>
    <t>výztuž nosné konstrukce, odhad 150 kg/m3, vč. opatření PKO</t>
  </si>
  <si>
    <t>162,539*0,150=24,381 [A]</t>
  </si>
  <si>
    <t>51</t>
  </si>
  <si>
    <t>42838</t>
  </si>
  <si>
    <t>KLOUB ZE ŽELEZOBETONU VČET VÝZTUŽE</t>
  </si>
  <si>
    <t>vrubové klouby na podpěrách, šířka kloubu 0,25m</t>
  </si>
  <si>
    <t>2*5,0=10,000 [A]</t>
  </si>
  <si>
    <t>Položka zahrnuje:  
- pouze zhotovení kloubu (zřízení a odstranění vložky pro pérové a vrubové klouby a pod.)  
Položka nezahrnuje:  
- beton a výztuž,  musí být zahrnuto v příslušných konstrukčních částech  
- beton a výztuž samostatného kloubu (např. kyvné sloupečky) se zařazují jako vodorovná konstrukce.</t>
  </si>
  <si>
    <t>52</t>
  </si>
  <si>
    <t>451312</t>
  </si>
  <si>
    <t>PODKLADNÍ A VÝPLŇOVÉ VRSTVY Z PROSTÉHO BETONU C12/15</t>
  </si>
  <si>
    <t>šablony pro vrtání pilot opěr a podpěr - zřízení a odstranění, C 12/15</t>
  </si>
  <si>
    <t>(14,960+16,170)*0,2*2=12,452 [A]</t>
  </si>
  <si>
    <t>53</t>
  </si>
  <si>
    <t>podkladní beton pod základy opěr a přech.desky, C 12/15</t>
  </si>
  <si>
    <t>12,452+5,613=18,065 [A]</t>
  </si>
  <si>
    <t>54</t>
  </si>
  <si>
    <t>spádovaný podklad pod drenáž za opěrami</t>
  </si>
  <si>
    <t>(3,239+3,446)*0,3=2,006 [A]</t>
  </si>
  <si>
    <t>55</t>
  </si>
  <si>
    <t>451521</t>
  </si>
  <si>
    <t>VÝPLŇ VRSTVY Z KAMENIVA DRCENÉHO, INDEX ZHUTNĚNÍ ID DO 0,7</t>
  </si>
  <si>
    <t>zpevnění plošin pro vrtání pilot, ŠD 32-63, tl. 300mm, vč.pořízení, dovozu, rozprostření, sejmutí a odvozu</t>
  </si>
  <si>
    <t>138,683*0,3*2=83,210 [A]</t>
  </si>
  <si>
    <t>Položka zahrnuje veškerý materiál, výrobky a polotovary, včetně mimostaveništní a vnitrostaveništní dopravy (rovněž přesuny), včetně naložení a složení, případně s uložením.</t>
  </si>
  <si>
    <t>56</t>
  </si>
  <si>
    <t>45831</t>
  </si>
  <si>
    <t>VÝPLŇ ZA OPĚRAMI A ZDMI Z PROSTÉHO BETONU</t>
  </si>
  <si>
    <t>beton C 12/15, obetonování základu, ochrana izolace základu P2 a P3</t>
  </si>
  <si>
    <t>0,55*7,8*2=8,580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</si>
  <si>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nátěrů zabraňujících soudržnosti betonu a bednění,  
- podpěrné  konstr. (skruže) a lešení všech druhů pro bednění,  vč. ochranných a bezpečnostních opatření a základů těchto konstrukcí a lešení,  
- vytvoření kotevních čel, kapes, nálitků a sedel, zřízení  všech  požadovaných 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  
Položka nezahrnuje:  
- x</t>
  </si>
  <si>
    <t>57</t>
  </si>
  <si>
    <t>458523</t>
  </si>
  <si>
    <t>VÝPLŇ ZA OPĚRAMI A ZDMI Z KAMENIVA DRCENÉHO, INDEX ZHUTNĚNÍ ID DO 0,9</t>
  </si>
  <si>
    <t>ochranný zásyp za rubem opěr na tl. promrzání (za rubem opěr a křídel), ŠD třídy A fr.0-32, Id=min.0,85</t>
  </si>
  <si>
    <t>35,180+32,696=67,876 [A]</t>
  </si>
  <si>
    <t>položka zahrnuje dodávku předepsaného kameniva, mimostaveništní a vnitrostaveništní dopravu a jeho uložení 
není-li v zadávací dokumentaci uvedeno jinak, jedná se o nakupovaný materiál</t>
  </si>
  <si>
    <t>58</t>
  </si>
  <si>
    <t>461211</t>
  </si>
  <si>
    <t>PATKY Z LOMOVÉHO KAMENE NA SUCHO</t>
  </si>
  <si>
    <t>kamenná rovnanina s vyklínováním, patka hloubky 1,0 m pode dno, kámen o hmotnosti 300 až 500kg, nakupovaný materiál vč dopravy</t>
  </si>
  <si>
    <t>(11,5+12,1)*3,0=70,800 [A]</t>
  </si>
  <si>
    <t>položka zahrnuje:  
- nutné zemní práce (hloubení rýh a pod.)  
- dodání a uložení lomového kamene předepsané frakce do předepsaného tvaru, včetně mimostaveništní a vnitrostaveništní dopravy</t>
  </si>
  <si>
    <t>59</t>
  </si>
  <si>
    <t>465512</t>
  </si>
  <si>
    <t>DLAŽBY Z LOMOVÉHO KAMENE NA MC</t>
  </si>
  <si>
    <t>lomový kámen tl.min.200mm do beton.lože tl.min.100mm, celk min.tl.300mm, odláždění kolem křídel a před opěrami</t>
  </si>
  <si>
    <t>(222,566-2,547-2,547+12,808+9,290)*0,3=71,871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</si>
  <si>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</si>
  <si>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60</t>
  </si>
  <si>
    <t>46731</t>
  </si>
  <si>
    <t>STUPNĚ A PRAHY VODNÍCH KORYT Z PROSTÉHO BETONU</t>
  </si>
  <si>
    <t>příčný práh na vtoku a výtoku, beton prokládaný kamenem</t>
  </si>
  <si>
    <t>0,7*0,5*(5,3+6,0+5,5+9,8)=9,310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</si>
  <si>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  
Položka nezahrnuje:  
- x</t>
  </si>
  <si>
    <t>Komunikace</t>
  </si>
  <si>
    <t>61</t>
  </si>
  <si>
    <t>56334</t>
  </si>
  <si>
    <t>VOZOVKOVÉ VRSTVY ZE ŠTĚRKODRTI TL. DO 200MM</t>
  </si>
  <si>
    <t>horní  vrstva ŠD A na celou plochu úpravy komunikace</t>
  </si>
  <si>
    <t>451,995+260,307=712,302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</si>
  <si>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</si>
  <si>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62</t>
  </si>
  <si>
    <t>dolní vrstva ŠD na celou plochu úpravy komunikace, tl. 200 mm, vč dovozu z mezideponie - původní podkladní vrstvy 158,090 m3  (100%)</t>
  </si>
  <si>
    <t>506,873+283,579=790,452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</si>
  <si>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</si>
  <si>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63</t>
  </si>
  <si>
    <t>56933</t>
  </si>
  <si>
    <t>ZPEVNĚNÍ KRAJNIC ZE ŠTĚRKODRTI TL. DO 150MM</t>
  </si>
  <si>
    <t>nové krajnice (tl. 15 cm), štěrkodrt 0/32</t>
  </si>
  <si>
    <t>38,238+45,073+22,625+25,024=130,960 [A]</t>
  </si>
  <si>
    <t>Položka zahrnuje:  
- dodání kameniva předepsané kvality a zrnitosti  
- očištění podkladu  
- uložení kameniva dle předepsaného technologického předpisu, zhutnění vrstvy v předepsané tloušťce  
- zřízení vrstvy bez rozlišení šířky, pokládání vrstvy po etapách,  
Položka nezahrnuje:  
- x</t>
  </si>
  <si>
    <t>64</t>
  </si>
  <si>
    <t>572121</t>
  </si>
  <si>
    <t>INFILTRAČNÍ POSTŘIK ASFALTOVÝ DO 1,0KG/M2</t>
  </si>
  <si>
    <t>pod ACP 22+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</si>
  <si>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</si>
  <si>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65</t>
  </si>
  <si>
    <t>572211</t>
  </si>
  <si>
    <t>SPOJOVACÍ POSTŘIK Z ASFALTU DO 0,5KG/M2</t>
  </si>
  <si>
    <t>2 vrstvy, na ACL16+ a ACP 22+</t>
  </si>
  <si>
    <t>233,092+884,658+677,299=1 795,049 [A]</t>
  </si>
  <si>
    <t>66</t>
  </si>
  <si>
    <t>572741</t>
  </si>
  <si>
    <t>ASFALTOVÝ NÁTĚR VOZOVKY</t>
  </si>
  <si>
    <t>vodonepropustný nátěr vozovky š.500mm podél nižší obruby (asfaltová suspenze)</t>
  </si>
  <si>
    <t>36,0*0,5=18,000 [A]</t>
  </si>
  <si>
    <t>- dodání všech předepsaných materiálů pro nátěry v předepsaném množství  
- provedení dle předepsaného technologického předpisu  
- zřízení vrstvy bez rozlišení šířky, pokládání vrstvy po etapách  
- úpravu napojení, ukončení</t>
  </si>
  <si>
    <t>67</t>
  </si>
  <si>
    <t>57475</t>
  </si>
  <si>
    <t>VOZOVKOVÉ VÝZTUŽNÉ VRSTVY Z GEOMŘÍŽOVINY</t>
  </si>
  <si>
    <t>geomřížovina dl.8,0m ve vozovce nad opěrou a přechodovou deskou</t>
  </si>
  <si>
    <t>2*8,0*7,5=120,000 [A]</t>
  </si>
  <si>
    <t>Položka zahrnuje:  
- dodání geomříže v požadované kvalitě a v množství včetně přesahů (přesahy započteny v jednotkové ceně)  
- očištění podkladu  
- pokládka geomříže dle předepsaného technologického předpisu  
Položka nezahrnuje:  
- x</t>
  </si>
  <si>
    <t>68</t>
  </si>
  <si>
    <t>574A34</t>
  </si>
  <si>
    <t>ASFALTOVÝ BETON PRO OBRUSNÉ VRSTVY ACO 11+, 11S TL. 40MM</t>
  </si>
  <si>
    <t>asf.beton ACO 11+, tl.40mm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</si>
  <si>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</si>
  <si>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69</t>
  </si>
  <si>
    <t>574C46</t>
  </si>
  <si>
    <t>ASFALTOVÝ BETON PRO LOŽNÍ VRSTVY ACL 16+, 16S TL. 50MM</t>
  </si>
  <si>
    <t>asf.beton ACL 16+, tl.50mm</t>
  </si>
  <si>
    <t>70</t>
  </si>
  <si>
    <t>574E98</t>
  </si>
  <si>
    <t>ASFALTOVÝ BETON PRO PODKLADNÍ VRSTVY ACP 22+, 22S TL. 100MM</t>
  </si>
  <si>
    <t>mimo most, asf.beton ACP 22+, tl. 100mm</t>
  </si>
  <si>
    <t>427,045+250,254=677,299 [A]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</si>
  <si>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</si>
  <si>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71</t>
  </si>
  <si>
    <t>575C43</t>
  </si>
  <si>
    <t>LITÝ ASFALT MA IV (OCHRANA MOSTNÍ IZOLACE) 11 TL. 35MM</t>
  </si>
  <si>
    <t>litý asfalt MA 11 IV tl.35mm na NK</t>
  </si>
  <si>
    <t>72</t>
  </si>
  <si>
    <t>576412</t>
  </si>
  <si>
    <t>POSYP KAMENIVEM OBALOVANÝM 3KG/M2</t>
  </si>
  <si>
    <t>posyp ochrany izolace z MA 11 IV předobalenou drtí frakce 4/8, 2-4 kg/m2</t>
  </si>
  <si>
    <t>Položka zahrnuje:  
- dodání obalovaného kameniva předepsané kvality a zrnitosti  
- posyp předepsaným množstvím  
Položka nezahrnuje:  
- x</t>
  </si>
  <si>
    <t>Přidružená stavební výroba</t>
  </si>
  <si>
    <t>73</t>
  </si>
  <si>
    <t>711111</t>
  </si>
  <si>
    <t>IZOLACE BĚŽNÝCH KONSTRUKCÍ PROTI ZEMNÍ VLHKOSTI ASFALTOVÝMI NÁTĚRY</t>
  </si>
  <si>
    <t>obsypané povrchy křídel (1xNp+2xNa), líc opěr</t>
  </si>
  <si>
    <t>3,380+8,708+8,832=20,920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</si>
  <si>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</si>
  <si>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74</t>
  </si>
  <si>
    <t>711132</t>
  </si>
  <si>
    <t>IZOLACE BĚŽNÝCH KONSTRUKCÍ PROTI VOLNĚ STÉKAJÍCÍ VODĚ ASFALTOVÝMI PÁSY</t>
  </si>
  <si>
    <t>rub opěr a podpěry, vč. penetrace</t>
  </si>
  <si>
    <t>22,646+80,482=103,128 [A]</t>
  </si>
  <si>
    <t>75</t>
  </si>
  <si>
    <t>711412</t>
  </si>
  <si>
    <t>IZOLACE MOSTOVEK CELOPLOŠNÁ ASFALTOVÝMI PÁSY</t>
  </si>
  <si>
    <t>pod vozovkou na NK a na přechodové desce,  vč. pečetící vrstvy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</si>
  <si>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</t>
  </si>
  <si>
    <t>76</t>
  </si>
  <si>
    <t>711432</t>
  </si>
  <si>
    <t>IZOLACE MOSTOVEK POD ŘÍMSOU ASFALTOVÝMI PÁSY</t>
  </si>
  <si>
    <t>izolace pod římsami na NK, vč. ochrany pásem s hliníkovou vložkou, vč. pečetící vrstvy, izolace není zahrnuta v položce 711412</t>
  </si>
  <si>
    <t>19,576+19,593=39,169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</si>
  <si>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</si>
  <si>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77</t>
  </si>
  <si>
    <t>711509</t>
  </si>
  <si>
    <t>OCHRANA IZOLACE NA POVRCHU TEXTILIÍ</t>
  </si>
  <si>
    <t>geotextilie jako ochrana proti poškození izolace, hmotnost min. 600g/m2, tl. min. 6mm, tažnost min. 70%, přechodová deska, opěry, podpěry</t>
  </si>
  <si>
    <t>53,921+20,920+62,887=137,728 [A]</t>
  </si>
  <si>
    <t>položka zahrnuje:  
- dodání  předepsaného ochranného materiálu  
- zřízení ochrany izolace</t>
  </si>
  <si>
    <t>78</t>
  </si>
  <si>
    <t>78383</t>
  </si>
  <si>
    <t>NÁTĚRY BETON KONSTR TYP S4 (OS-C)</t>
  </si>
  <si>
    <t>ochranný nátěr říms</t>
  </si>
  <si>
    <t>(32,5+32,0)*1,8=116,100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</si>
  <si>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</si>
  <si>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</si>
  <si>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79</t>
  </si>
  <si>
    <t>87434R</t>
  </si>
  <si>
    <t>POTRUBÍ Z TRUB PLASTOVÝCH ODPADNÍCH DN DO 200MM</t>
  </si>
  <si>
    <t>potrubí JS 200 z uliční vpusti, vyústění do řeky, vč výkopu 7,2m3, lože a zásypu z písku 3,3m3, zpětného zásypu 3,6m3, vč. zhutnění</t>
  </si>
  <si>
    <t>Položka zahrnuje: 
- výrobní dokumentaci (včetně technologického předpisu) 
- dodání veškerého trubního a pomocného materiálu (trouby, trubky, tvarovky, spojovací a těsnící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(bez ohledu na sklon)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Položka nezahrnuje: 
- tlakové zkoušky ani proplach a dezinfekci</t>
  </si>
  <si>
    <t>80</t>
  </si>
  <si>
    <t>87627</t>
  </si>
  <si>
    <t>CHRÁNIČKY Z TRUB PLASTOVÝCH DN DO 100MM</t>
  </si>
  <si>
    <t>chránička 94/110, v římsách, vč. vyústění za zpevněné plochy, vč.přesahu cca 10m za římsu</t>
  </si>
  <si>
    <t>32,5+32,0+4*10,0=104,500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</si>
  <si>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</si>
  <si>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81</t>
  </si>
  <si>
    <t>89712</t>
  </si>
  <si>
    <t>VPUSŤ KANALIZAČNÍ ULIČNÍ KOMPLETNÍ Z BETONOVÝCH DÍLCŮ</t>
  </si>
  <si>
    <t>nová uliční vpusť z prefa dílců JS500 hl.2,0m, vč. plastové mříže, vč.výkopu 2,3m3, vč.podklad betonu 0,2m3, vč. zpětného zásypu hutněným ŠP (1,9 m3)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</si>
  <si>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</si>
  <si>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82</t>
  </si>
  <si>
    <t>9113B1</t>
  </si>
  <si>
    <t>SVODIDLO OCEL SILNIČ JEDNOSTR, ÚROVEŇ ZADRŽ H1 -DODÁVKA A MONTÁŽ</t>
  </si>
  <si>
    <t>silniční svodidlo s beraněnými sloupky pro úroveň zadržení H1, vč. zatažení do země a obloukové svodnice</t>
  </si>
  <si>
    <t>7,17+6,17+6,17+5,17=24,680 [A]</t>
  </si>
  <si>
    <t>Položka zahrnuje:  
- kompletní dodávku všech dílů certifikovaného ocelového svodidla s předepsanou povrchovou úpravou včetně spojovacích prvků  
- montáž a osazení svodidla, osazení sloupků zaberaněním nebo osazením do betonových bloků (včetně betonových bloků a nutných zemních prací)  
- výškové náběhy, ukončení zapuštěním do betonových bloků (včetně betonového bloku a nutných zemních prací) nebo koncovkou  
- přechod na jiný typ svodidla nebo přes mostní závěr  
- ochranu proti bludným proudům a vývody pro jejich měření  
Položka nezahrnuje:  
- odrazky nebo retroreflexní fólie  
Způsob měření:  
- vykazuje se délka svodidla v předepsané výšce, délka náběhů se nezapočítává</t>
  </si>
  <si>
    <t>83</t>
  </si>
  <si>
    <t>9117C1</t>
  </si>
  <si>
    <t>SVOD OCEL ZÁBRADEL ÚROVEŇ ZADRŽ H2 - DODÁVKA A MONTÁŽ</t>
  </si>
  <si>
    <t>zábradelní svodidlo pro úroveň zadržení H2 se svislou výplní na mostě, vč. kotvení do říms, vč. protikorozního nátěru</t>
  </si>
  <si>
    <t>Položka zahrnuje:  
- kompletní dodávku všech dílů certifikovaného ocelového svodidla s předepsanou povrchovou úpravou včetně spojovacích a dilatačních prvků  
- montáž a osazení svodidla, včetně kotvení dle zadávací dokumentace, t.j. kotevní desky, případné nivelační hmoty pod kotevní desky, kotvy a spojovací materiál, vrty a zálivku  
- přechod na jiný typ svodidla nebo přes mostní závěr    
- ochranu proti bludným proudům a vývody pro jejich měření  
Položka nezahrnuje:  
- odrazky nebo retroreflexní fólie  
Způsob měření:  
- vykazuje se délka svodidla v předepsané výšce, délka náběhů se nezapočítává</t>
  </si>
  <si>
    <t>84</t>
  </si>
  <si>
    <t>přechodový úsek zábradelního svodidla na silniční, vč. zatažení madla na sloupky silničního svodidla, vč. protikorozního nátěru</t>
  </si>
  <si>
    <t>4*2,0=8,000 [A]</t>
  </si>
  <si>
    <t>85</t>
  </si>
  <si>
    <t>91267</t>
  </si>
  <si>
    <t>ODRAZKY NA SVODIDLA</t>
  </si>
  <si>
    <t>odrazky uvnitř svodnice, dodávka a osazení, 8 ks modré</t>
  </si>
  <si>
    <t>Položka zahrnuje:  
- kompletní dodávka se všemi pomocnými a doplňujícími pracemi a součástmi  
Položka nezahrnuje:  
- x</t>
  </si>
  <si>
    <t>86</t>
  </si>
  <si>
    <t>91345</t>
  </si>
  <si>
    <t>NIVELAČNÍ ZNAČKY KOVOVÉ</t>
  </si>
  <si>
    <t>4*2=8,000 [A]</t>
  </si>
  <si>
    <t>položka zahrnuje:  
- dodání a osazení nivelační značky včetně nutných zemních prací  
- vnitrostaveništní a mimostaveništní dopravu</t>
  </si>
  <si>
    <t>87</t>
  </si>
  <si>
    <t>91355</t>
  </si>
  <si>
    <t>EVIDENČNÍ ČÍSLO MOSTU</t>
  </si>
  <si>
    <t>osazení tabulek (ev .č. mostu 33011-2, název vodoteče Výrovka), vč. sloupků a patek</t>
  </si>
  <si>
    <t>položka zahrnuje štítek s evidenčním číslem mostu, sloupek dopravní značky včetně osazení a nutných zemních prací a zabetonování</t>
  </si>
  <si>
    <t>88</t>
  </si>
  <si>
    <t>914113</t>
  </si>
  <si>
    <t>DOPRAVNÍ ZNAČKY ZÁKLADNÍ VELIKOSTI OCELOVÉ NEREFLEXNÍ - DEMONTÁŽ</t>
  </si>
  <si>
    <t>2x normální zatížitelnost, 2x evid. číslo mostu, včetně odvozu do depozitu investora do 20 km</t>
  </si>
  <si>
    <t>Položka zahrnuje odstranění, demontáž a odklizení materiálu s odvozem na předepsané místo</t>
  </si>
  <si>
    <t>89</t>
  </si>
  <si>
    <t>917223</t>
  </si>
  <si>
    <t>SILNIČNÍ A CHODNÍKOVÉ OBRUBY Z BETONOVÝCH OBRUBNÍKŮ ŠÍŘ 100MM</t>
  </si>
  <si>
    <t>nový chodníkový obrubník kolem zpevnění, vč. lože z betonu (1,5m3)</t>
  </si>
  <si>
    <t>2,0+2,0+2,0+7,0=13,000 [A]</t>
  </si>
  <si>
    <t>Položka zahrnuje: 
dodání a pokládku betonových obrubníků o rozměrech předepsaných zadávací dokumentací 
betonové lože i boční betonovou opěrku.</t>
  </si>
  <si>
    <t>90</t>
  </si>
  <si>
    <t>917224</t>
  </si>
  <si>
    <t>SILNIČNÍ A CHODNÍKOVÉ OBRUBY Z BETONOVÝCH OBRUBNÍKŮ ŠÍŘ 150MM</t>
  </si>
  <si>
    <t>silniční obrubníky na styku s vozovkou, včetně lože z betonu (0,9m3)</t>
  </si>
  <si>
    <t>91</t>
  </si>
  <si>
    <t>919111</t>
  </si>
  <si>
    <t>ŘEZÁNÍ ASFALTOVÉHO KRYTU VOZOVEK TL DO 50MM</t>
  </si>
  <si>
    <t>nad OP1 a OP2, hl. řezu 40 mm</t>
  </si>
  <si>
    <t>položka zahrnuje řezání vozovkové vrstvy v předepsané tloušťce, včetně spotřeby vody</t>
  </si>
  <si>
    <t>92</t>
  </si>
  <si>
    <t>919112</t>
  </si>
  <si>
    <t>ŘEZÁNÍ ASFALTOVÉHO KRYTU VOZOVEK TL DO 100MM</t>
  </si>
  <si>
    <t>příčné řezy vozovkou na spoji nové a stávající vozovky, v ose silnice, hl. řezu 100 mm</t>
  </si>
  <si>
    <t>5,8+5,9+125,0=136,700 [A]</t>
  </si>
  <si>
    <t>93</t>
  </si>
  <si>
    <t>931182</t>
  </si>
  <si>
    <t>VÝPLŇ DILATAČNÍCH SPAR Z POLYSTYRENU TL 20MM</t>
  </si>
  <si>
    <t>dilatační spáry říms</t>
  </si>
  <si>
    <t>0,295*8=2,360 [A]</t>
  </si>
  <si>
    <t>položka zahrnuje dodávku a osazení předepsaného materiálu, očištění ploch spáry před úpravou, očištění okolí spáry po úpravě</t>
  </si>
  <si>
    <t>94</t>
  </si>
  <si>
    <t>931185</t>
  </si>
  <si>
    <t>VÝPLŇ DILATAČNÍCH SPAR Z POLYSTYRENU TL 50MM</t>
  </si>
  <si>
    <t>kolem přechodové desky, za opěrami</t>
  </si>
  <si>
    <t>10,150+22,646=32,796 [A]</t>
  </si>
  <si>
    <t>Položka zahrnuje:  
- dodávku a osazení předepsaného materiálu  
- očištění ploch spáry před úpravou  
- očištění okolí spáry po úpravě  
Položka nezahrnuje:  
- x</t>
  </si>
  <si>
    <t>95</t>
  </si>
  <si>
    <t>931314</t>
  </si>
  <si>
    <t>TĚSNĚNÍ DILATAČ SPAR ASF ZÁLIVKOU PRŮŘ DO 400MM2</t>
  </si>
  <si>
    <t>příčně vozovkou na spoji nové a stávající vozovky, podélná spára mezi jízdními pruhy</t>
  </si>
  <si>
    <t>položka zahrnuje dodávku a osazení předepsaného materiálu, očištění ploch spáry před úpravou, očištění okolí spáry po úpravě  
nezahrnuje těsnící profil</t>
  </si>
  <si>
    <t>96</t>
  </si>
  <si>
    <t>931316</t>
  </si>
  <si>
    <t>TĚSNĚNÍ DILATAČ SPAR ASF ZÁLIVKOU PRŮŘ DO 800MM2</t>
  </si>
  <si>
    <t>pod obrubou, nad OP2 a OP1</t>
  </si>
  <si>
    <t>36,441+35,936+7,648+7,716=87,741 [A]</t>
  </si>
  <si>
    <t>97</t>
  </si>
  <si>
    <t>931334</t>
  </si>
  <si>
    <t>TĚSNĚNÍ DILATAČNÍCH SPAR POLYURETANOVÝM TMELEM PRŮŘEZU DO 400MM2</t>
  </si>
  <si>
    <t>těsnění pracovních a dilatačních spar říms</t>
  </si>
  <si>
    <t>1,8*14=25,200 [A]</t>
  </si>
  <si>
    <t>98</t>
  </si>
  <si>
    <t>93134</t>
  </si>
  <si>
    <t>TĚSNĚNÍ DILATAČNÍCH SPAR ASFALTOVOU PÁSKOU</t>
  </si>
  <si>
    <t>utěsnění pracovní spáry dřík-křídlo (opěry), šířka pásku 0,5 m, vč. fabionu a souvisejícíh prací</t>
  </si>
  <si>
    <t>3,13+3,15+2,83+1,71+15,94+11,91=38,670 [A]</t>
  </si>
  <si>
    <t>99</t>
  </si>
  <si>
    <t>93136</t>
  </si>
  <si>
    <t>PŘEKRYTÍ DILATAČNÍCH SPAR ASFALTOVOU LEPENKOU</t>
  </si>
  <si>
    <t>přelep spáry nosná konstrukce x přechodová deska, š.pásu 0,5 m, průtažnost min. 30%</t>
  </si>
  <si>
    <t>(7,6+7,8)*0,5=7,700 [A]</t>
  </si>
  <si>
    <t>položka zahrnuje dodávku a připevnění předepsané lepenky, včetně nutných přesahů</t>
  </si>
  <si>
    <t>100</t>
  </si>
  <si>
    <t>93311</t>
  </si>
  <si>
    <t>ZATĚŽOVACÍ ZKOUŠKA MOSTU STATICKÁ 1. POLE DO 300M2</t>
  </si>
  <si>
    <t>zatěžovací zkouška mostu, čerpáno se souhlasem TDI</t>
  </si>
  <si>
    <t>- podklady a dokumentaci zkoušky 
- výrobní dokumentace potřebných zařízení 
- stavební práce spojené s přípravou a provedením zkoušky (zřízení a odstranění) 
- veškerá zkušební zařízení vč. opotřebení a nájmu 
- výpomoce při vlastní zkoušce 
- dodání zatěžovacích prostředků a hmot, manipulaci s nimi a jejich opotřebení a nájem 
- přeprava zatěžovacích prostředků a hmot na stavbu a zpět, včetně zajížďky k váze a vážních poplatků 
- provedení vlastní zkoušky a její vyhodnocení, včetně všech měření a dalších potřebných činností</t>
  </si>
  <si>
    <t>101</t>
  </si>
  <si>
    <t>93631</t>
  </si>
  <si>
    <t>DROBNÉ DOPLŇK KONSTR BETON MONOLIT</t>
  </si>
  <si>
    <t>letopočet výstavby (vlisem do betonu)</t>
  </si>
  <si>
    <t>102</t>
  </si>
  <si>
    <t>93650</t>
  </si>
  <si>
    <t>DROBNÉ DOPLŇK KONSTR KOVOVÉ</t>
  </si>
  <si>
    <t>drenážní hliníkový profil 30/20 - odvodnění izolace</t>
  </si>
  <si>
    <t>0,5+30,1+0,5=31,100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</si>
  <si>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</si>
  <si>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103</t>
  </si>
  <si>
    <t>936531</t>
  </si>
  <si>
    <t>MOSTNÍ ODVODŇOVACÍ SOUPRAVA 300/300</t>
  </si>
  <si>
    <t>odvodňovač 300/300, DN 150, vč. průchodu NK,  komplet, vč. všech souvisejících prací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</si>
  <si>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</si>
  <si>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104</t>
  </si>
  <si>
    <t>936541</t>
  </si>
  <si>
    <t>MOSTNÍ ODVODŇOVACÍ TRUBKA (POVRCHŮ IZOLACE) Z NEREZ OCELI</t>
  </si>
  <si>
    <t>odvodňovací trubička z nerezové oceli (1.4404 nebo 1.4571), komplet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</si>
  <si>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</si>
  <si>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105</t>
  </si>
  <si>
    <t>94890</t>
  </si>
  <si>
    <t>PODPĚRNÉ SKRUŽE - ZŘÍZENÍ A ODSTRANĚNÍ</t>
  </si>
  <si>
    <t>M3OP</t>
  </si>
  <si>
    <t>88,0*(1+8,6+1)=932,800 [A]</t>
  </si>
  <si>
    <t>Položka zahrnuje:  
- dovoz, montáž, údržbu, opotřebení (nájemné), demontáž, konzervaci, odvoz  
Položka nezahrnuje:  
-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</si>
</sst>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2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0" fillId="2" borderId="6" xfId="6" applyFont="1" applyFill="1" applyBorder="1"/>
    <xf numFmtId="0" fontId="3" fillId="2" borderId="6" xfId="6" applyFont="1" applyFill="1" applyBorder="1" applyAlignment="1">
      <alignment horizontal="right"/>
    </xf>
    <xf numFmtId="0" fontId="3" fillId="2" borderId="6" xfId="6" applyFont="1" applyFill="1" applyBorder="1" applyAlignment="1">
      <alignment wrapText="1"/>
    </xf>
    <xf numFmtId="4" fontId="3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tabSelected="1" workbookViewId="0">
      <selection activeCell="B8" sqref="B8"/>
    </sheetView>
  </sheetViews>
  <sheetFormatPr defaultColWidth="9.140625" defaultRowHeight="12.75" customHeight="1" x14ac:dyDescent="0.2"/>
  <cols>
    <col min="1" max="1" width="24.85546875" customWidth="1"/>
    <col min="2" max="2" width="65.28515625" customWidth="1"/>
    <col min="3" max="3" width="20.28515625" customWidth="1"/>
    <col min="4" max="4" width="19.85546875" customWidth="1"/>
    <col min="5" max="5" width="20.7109375" customWidth="1"/>
  </cols>
  <sheetData>
    <row r="1" spans="1:5" ht="12.75" customHeight="1" x14ac:dyDescent="0.2">
      <c r="A1" s="35"/>
      <c r="B1" s="1"/>
      <c r="C1" s="1"/>
      <c r="D1" s="1"/>
      <c r="E1" s="1"/>
    </row>
    <row r="2" spans="1:5" ht="12.75" customHeight="1" x14ac:dyDescent="0.2">
      <c r="A2" s="35"/>
      <c r="B2" s="36" t="s">
        <v>0</v>
      </c>
      <c r="C2" s="1"/>
      <c r="D2" s="1"/>
      <c r="E2" s="1"/>
    </row>
    <row r="3" spans="1:5" ht="20.100000000000001" customHeight="1" x14ac:dyDescent="0.2">
      <c r="A3" s="35"/>
      <c r="B3" s="35"/>
      <c r="C3" s="1"/>
      <c r="D3" s="1"/>
      <c r="E3" s="1"/>
    </row>
    <row r="4" spans="1:5" ht="20.100000000000001" customHeight="1" x14ac:dyDescent="0.3">
      <c r="A4" s="1"/>
      <c r="B4" s="37" t="s">
        <v>1</v>
      </c>
      <c r="C4" s="35"/>
      <c r="D4" s="35"/>
      <c r="E4" s="1"/>
    </row>
    <row r="5" spans="1:5" ht="12.75" customHeight="1" x14ac:dyDescent="0.2">
      <c r="A5" s="1"/>
      <c r="B5" s="35" t="s">
        <v>2</v>
      </c>
      <c r="C5" s="35"/>
      <c r="D5" s="35"/>
      <c r="E5" s="1"/>
    </row>
    <row r="6" spans="1:5" ht="12.75" customHeight="1" x14ac:dyDescent="0.2">
      <c r="A6" s="1"/>
      <c r="B6" s="3" t="s">
        <v>3</v>
      </c>
      <c r="C6" s="6">
        <f>SUM(C10:C13)</f>
        <v>0</v>
      </c>
      <c r="D6" s="1"/>
      <c r="E6" s="1"/>
    </row>
    <row r="7" spans="1:5" ht="12.75" customHeight="1" x14ac:dyDescent="0.2">
      <c r="A7" s="1"/>
      <c r="B7" s="3" t="s">
        <v>4</v>
      </c>
      <c r="C7" s="6">
        <f>SUM(E10:E13)</f>
        <v>0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5</v>
      </c>
      <c r="B9" s="4" t="s">
        <v>6</v>
      </c>
      <c r="C9" s="4" t="s">
        <v>7</v>
      </c>
      <c r="D9" s="4" t="s">
        <v>8</v>
      </c>
      <c r="E9" s="4" t="s">
        <v>9</v>
      </c>
    </row>
    <row r="10" spans="1:5" ht="12.75" customHeight="1" x14ac:dyDescent="0.2">
      <c r="A10" s="16" t="s">
        <v>18</v>
      </c>
      <c r="B10" s="16" t="s">
        <v>19</v>
      </c>
      <c r="C10" s="17">
        <f>'000_1'!I3</f>
        <v>0</v>
      </c>
      <c r="D10" s="17">
        <f>'000_1'!O2</f>
        <v>0</v>
      </c>
      <c r="E10" s="17">
        <f>C10+D10</f>
        <v>0</v>
      </c>
    </row>
    <row r="11" spans="1:5" ht="12.75" customHeight="1" x14ac:dyDescent="0.2">
      <c r="A11" s="16" t="s">
        <v>140</v>
      </c>
      <c r="B11" s="16" t="s">
        <v>141</v>
      </c>
      <c r="C11" s="17">
        <f>'001_1'!I3</f>
        <v>0</v>
      </c>
      <c r="D11" s="17">
        <f>'001_1'!O2</f>
        <v>0</v>
      </c>
      <c r="E11" s="17">
        <f>C11+D11</f>
        <v>0</v>
      </c>
    </row>
    <row r="12" spans="1:5" ht="12.75" customHeight="1" x14ac:dyDescent="0.2">
      <c r="A12" s="16" t="s">
        <v>197</v>
      </c>
      <c r="B12" s="16" t="s">
        <v>198</v>
      </c>
      <c r="C12" s="17">
        <f>'151_1'!I3</f>
        <v>0</v>
      </c>
      <c r="D12" s="17">
        <f>'151_1'!O2</f>
        <v>0</v>
      </c>
      <c r="E12" s="17">
        <f>C12+D12</f>
        <v>0</v>
      </c>
    </row>
    <row r="13" spans="1:5" ht="12.75" customHeight="1" x14ac:dyDescent="0.2">
      <c r="A13" s="16" t="s">
        <v>217</v>
      </c>
      <c r="B13" s="16" t="s">
        <v>218</v>
      </c>
      <c r="C13" s="17">
        <f>'201_1'!I3</f>
        <v>0</v>
      </c>
      <c r="D13" s="17">
        <f>'201_1'!O2</f>
        <v>0</v>
      </c>
      <c r="E13" s="17">
        <f>C13+D13</f>
        <v>0</v>
      </c>
    </row>
  </sheetData>
  <mergeCells count="4">
    <mergeCell ref="A1:A3"/>
    <mergeCell ref="B2:B3"/>
    <mergeCell ref="B4:D4"/>
    <mergeCell ref="B5:D5"/>
  </mergeCells>
  <pageMargins left="0.74803149606299213" right="0.74803149606299213" top="0.98425196850393704" bottom="0.98425196850393704" header="0.51181102362204722" footer="0.51181102362204722"/>
  <pageSetup paperSize="9" scale="87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91"/>
  <sheetViews>
    <sheetView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J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J2" s="1"/>
      <c r="O2">
        <f>0+O9+O22+O27</f>
        <v>0</v>
      </c>
      <c r="P2" t="s">
        <v>25</v>
      </c>
    </row>
    <row r="3" spans="1:18" ht="15" customHeight="1" x14ac:dyDescent="0.25">
      <c r="A3" t="s">
        <v>11</v>
      </c>
      <c r="B3" s="11" t="s">
        <v>13</v>
      </c>
      <c r="C3" s="39" t="s">
        <v>14</v>
      </c>
      <c r="D3" s="35"/>
      <c r="E3" s="12" t="s">
        <v>15</v>
      </c>
      <c r="F3" s="1"/>
      <c r="G3" s="8"/>
      <c r="H3" s="7" t="s">
        <v>27</v>
      </c>
      <c r="I3" s="34">
        <f>0+I9+I22+I27</f>
        <v>0</v>
      </c>
      <c r="J3" s="9"/>
      <c r="O3" t="s">
        <v>22</v>
      </c>
      <c r="P3" t="s">
        <v>26</v>
      </c>
    </row>
    <row r="4" spans="1:18" ht="15" customHeight="1" x14ac:dyDescent="0.25">
      <c r="A4" t="s">
        <v>16</v>
      </c>
      <c r="B4" s="11" t="s">
        <v>17</v>
      </c>
      <c r="C4" s="39" t="s">
        <v>18</v>
      </c>
      <c r="D4" s="35"/>
      <c r="E4" s="12" t="s">
        <v>19</v>
      </c>
      <c r="F4" s="1"/>
      <c r="G4" s="1"/>
      <c r="H4" s="10"/>
      <c r="I4" s="10"/>
      <c r="J4" s="1"/>
      <c r="O4" t="s">
        <v>23</v>
      </c>
      <c r="P4" t="s">
        <v>26</v>
      </c>
    </row>
    <row r="5" spans="1:18" ht="12.75" customHeight="1" x14ac:dyDescent="0.25">
      <c r="A5" t="s">
        <v>20</v>
      </c>
      <c r="B5" s="14" t="s">
        <v>21</v>
      </c>
      <c r="C5" s="40" t="s">
        <v>27</v>
      </c>
      <c r="D5" s="41"/>
      <c r="E5" s="15" t="s">
        <v>28</v>
      </c>
      <c r="F5" s="5"/>
      <c r="G5" s="5"/>
      <c r="H5" s="5"/>
      <c r="I5" s="5"/>
      <c r="J5" s="5"/>
      <c r="O5" t="s">
        <v>24</v>
      </c>
      <c r="P5" t="s">
        <v>26</v>
      </c>
    </row>
    <row r="6" spans="1:18" ht="12.75" customHeight="1" x14ac:dyDescent="0.2">
      <c r="A6" s="38" t="s">
        <v>29</v>
      </c>
      <c r="B6" s="38" t="s">
        <v>31</v>
      </c>
      <c r="C6" s="38" t="s">
        <v>32</v>
      </c>
      <c r="D6" s="38" t="s">
        <v>33</v>
      </c>
      <c r="E6" s="38" t="s">
        <v>34</v>
      </c>
      <c r="F6" s="38" t="s">
        <v>36</v>
      </c>
      <c r="G6" s="38" t="s">
        <v>38</v>
      </c>
      <c r="H6" s="38" t="s">
        <v>40</v>
      </c>
      <c r="I6" s="38"/>
      <c r="J6" s="38" t="s">
        <v>45</v>
      </c>
    </row>
    <row r="7" spans="1:18" ht="12.75" customHeight="1" x14ac:dyDescent="0.2">
      <c r="A7" s="38"/>
      <c r="B7" s="38"/>
      <c r="C7" s="38"/>
      <c r="D7" s="38"/>
      <c r="E7" s="38"/>
      <c r="F7" s="38"/>
      <c r="G7" s="38"/>
      <c r="H7" s="13" t="s">
        <v>41</v>
      </c>
      <c r="I7" s="13" t="s">
        <v>43</v>
      </c>
      <c r="J7" s="38"/>
    </row>
    <row r="8" spans="1:18" ht="12.75" customHeight="1" x14ac:dyDescent="0.2">
      <c r="A8" s="13" t="s">
        <v>30</v>
      </c>
      <c r="B8" s="13" t="s">
        <v>27</v>
      </c>
      <c r="C8" s="13" t="s">
        <v>26</v>
      </c>
      <c r="D8" s="13" t="s">
        <v>25</v>
      </c>
      <c r="E8" s="13" t="s">
        <v>35</v>
      </c>
      <c r="F8" s="13" t="s">
        <v>37</v>
      </c>
      <c r="G8" s="13" t="s">
        <v>39</v>
      </c>
      <c r="H8" s="13">
        <v>9</v>
      </c>
      <c r="I8" s="13" t="s">
        <v>44</v>
      </c>
      <c r="J8" s="13" t="s">
        <v>46</v>
      </c>
    </row>
    <row r="9" spans="1:18" ht="12.75" customHeight="1" x14ac:dyDescent="0.2">
      <c r="A9" s="19" t="s">
        <v>47</v>
      </c>
      <c r="B9" s="19"/>
      <c r="C9" s="20" t="s">
        <v>48</v>
      </c>
      <c r="D9" s="19"/>
      <c r="E9" s="21" t="s">
        <v>49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0+I10+I14+I18</f>
        <v>0</v>
      </c>
      <c r="R9">
        <f>0+O10+O14+O18</f>
        <v>0</v>
      </c>
    </row>
    <row r="10" spans="1:18" x14ac:dyDescent="0.2">
      <c r="A10" s="18" t="s">
        <v>50</v>
      </c>
      <c r="B10" s="23" t="s">
        <v>27</v>
      </c>
      <c r="C10" s="23" t="s">
        <v>51</v>
      </c>
      <c r="D10" s="18" t="s">
        <v>52</v>
      </c>
      <c r="E10" s="24" t="s">
        <v>53</v>
      </c>
      <c r="F10" s="25" t="s">
        <v>54</v>
      </c>
      <c r="G10" s="26">
        <v>1</v>
      </c>
      <c r="H10" s="27"/>
      <c r="I10" s="27">
        <f>ROUND(ROUND(H10,2)*ROUND(G10,3),2)</f>
        <v>0</v>
      </c>
      <c r="J10" s="25" t="s">
        <v>55</v>
      </c>
      <c r="O10">
        <f>(I10*21)/100</f>
        <v>0</v>
      </c>
      <c r="P10" t="s">
        <v>26</v>
      </c>
    </row>
    <row r="11" spans="1:18" ht="51" x14ac:dyDescent="0.2">
      <c r="A11" s="28" t="s">
        <v>56</v>
      </c>
      <c r="E11" s="29" t="s">
        <v>57</v>
      </c>
    </row>
    <row r="12" spans="1:18" x14ac:dyDescent="0.2">
      <c r="A12" s="30" t="s">
        <v>58</v>
      </c>
      <c r="E12" s="31" t="s">
        <v>52</v>
      </c>
    </row>
    <row r="13" spans="1:18" x14ac:dyDescent="0.2">
      <c r="A13" t="s">
        <v>59</v>
      </c>
      <c r="E13" s="29" t="s">
        <v>52</v>
      </c>
    </row>
    <row r="14" spans="1:18" x14ac:dyDescent="0.2">
      <c r="A14" s="18" t="s">
        <v>50</v>
      </c>
      <c r="B14" s="23" t="s">
        <v>26</v>
      </c>
      <c r="C14" s="23" t="s">
        <v>60</v>
      </c>
      <c r="D14" s="18" t="s">
        <v>52</v>
      </c>
      <c r="E14" s="24" t="s">
        <v>61</v>
      </c>
      <c r="F14" s="25" t="s">
        <v>54</v>
      </c>
      <c r="G14" s="26">
        <v>1</v>
      </c>
      <c r="H14" s="27"/>
      <c r="I14" s="27">
        <f>ROUND(ROUND(H14,2)*ROUND(G14,3),2)</f>
        <v>0</v>
      </c>
      <c r="J14" s="25" t="s">
        <v>55</v>
      </c>
      <c r="O14">
        <f>(I14*21)/100</f>
        <v>0</v>
      </c>
      <c r="P14" t="s">
        <v>26</v>
      </c>
    </row>
    <row r="15" spans="1:18" ht="38.25" x14ac:dyDescent="0.2">
      <c r="A15" s="28" t="s">
        <v>56</v>
      </c>
      <c r="E15" s="29" t="s">
        <v>62</v>
      </c>
    </row>
    <row r="16" spans="1:18" x14ac:dyDescent="0.2">
      <c r="A16" s="30" t="s">
        <v>58</v>
      </c>
      <c r="E16" s="31" t="s">
        <v>52</v>
      </c>
    </row>
    <row r="17" spans="1:18" x14ac:dyDescent="0.2">
      <c r="A17" t="s">
        <v>59</v>
      </c>
      <c r="E17" s="29" t="s">
        <v>52</v>
      </c>
    </row>
    <row r="18" spans="1:18" x14ac:dyDescent="0.2">
      <c r="A18" s="18" t="s">
        <v>50</v>
      </c>
      <c r="B18" s="23" t="s">
        <v>25</v>
      </c>
      <c r="C18" s="23" t="s">
        <v>63</v>
      </c>
      <c r="D18" s="18" t="s">
        <v>52</v>
      </c>
      <c r="E18" s="24" t="s">
        <v>64</v>
      </c>
      <c r="F18" s="25" t="s">
        <v>54</v>
      </c>
      <c r="G18" s="26">
        <v>1</v>
      </c>
      <c r="H18" s="27"/>
      <c r="I18" s="27">
        <f>ROUND(ROUND(H18,2)*ROUND(G18,3),2)</f>
        <v>0</v>
      </c>
      <c r="J18" s="25" t="s">
        <v>55</v>
      </c>
      <c r="O18">
        <f>(I18*21)/100</f>
        <v>0</v>
      </c>
      <c r="P18" t="s">
        <v>26</v>
      </c>
    </row>
    <row r="19" spans="1:18" ht="38.25" x14ac:dyDescent="0.2">
      <c r="A19" s="28" t="s">
        <v>56</v>
      </c>
      <c r="E19" s="29" t="s">
        <v>65</v>
      </c>
    </row>
    <row r="20" spans="1:18" x14ac:dyDescent="0.2">
      <c r="A20" s="30" t="s">
        <v>58</v>
      </c>
      <c r="E20" s="31" t="s">
        <v>52</v>
      </c>
    </row>
    <row r="21" spans="1:18" x14ac:dyDescent="0.2">
      <c r="A21" t="s">
        <v>59</v>
      </c>
      <c r="E21" s="29" t="s">
        <v>52</v>
      </c>
    </row>
    <row r="22" spans="1:18" ht="12.75" customHeight="1" x14ac:dyDescent="0.2">
      <c r="A22" s="5" t="s">
        <v>47</v>
      </c>
      <c r="B22" s="5"/>
      <c r="C22" s="32" t="s">
        <v>66</v>
      </c>
      <c r="D22" s="5"/>
      <c r="E22" s="21" t="s">
        <v>67</v>
      </c>
      <c r="F22" s="5"/>
      <c r="G22" s="5"/>
      <c r="H22" s="5"/>
      <c r="I22" s="33">
        <f>0+Q22</f>
        <v>0</v>
      </c>
      <c r="J22" s="5"/>
      <c r="O22">
        <f>0+R22</f>
        <v>0</v>
      </c>
      <c r="Q22">
        <f>0+I23</f>
        <v>0</v>
      </c>
      <c r="R22">
        <f>0+O23</f>
        <v>0</v>
      </c>
    </row>
    <row r="23" spans="1:18" x14ac:dyDescent="0.2">
      <c r="A23" s="18" t="s">
        <v>50</v>
      </c>
      <c r="B23" s="23" t="s">
        <v>35</v>
      </c>
      <c r="C23" s="23" t="s">
        <v>68</v>
      </c>
      <c r="D23" s="18" t="s">
        <v>52</v>
      </c>
      <c r="E23" s="24" t="s">
        <v>69</v>
      </c>
      <c r="F23" s="25" t="s">
        <v>54</v>
      </c>
      <c r="G23" s="26">
        <v>1</v>
      </c>
      <c r="H23" s="27"/>
      <c r="I23" s="27">
        <f>ROUND(ROUND(H23,2)*ROUND(G23,3),2)</f>
        <v>0</v>
      </c>
      <c r="J23" s="25" t="s">
        <v>55</v>
      </c>
      <c r="O23">
        <f>(I23*21)/100</f>
        <v>0</v>
      </c>
      <c r="P23" t="s">
        <v>26</v>
      </c>
    </row>
    <row r="24" spans="1:18" x14ac:dyDescent="0.2">
      <c r="A24" s="28" t="s">
        <v>56</v>
      </c>
      <c r="E24" s="29" t="s">
        <v>70</v>
      </c>
    </row>
    <row r="25" spans="1:18" x14ac:dyDescent="0.2">
      <c r="A25" s="30" t="s">
        <v>58</v>
      </c>
      <c r="E25" s="31" t="s">
        <v>52</v>
      </c>
    </row>
    <row r="26" spans="1:18" ht="89.25" x14ac:dyDescent="0.2">
      <c r="A26" t="s">
        <v>59</v>
      </c>
      <c r="E26" s="29" t="s">
        <v>71</v>
      </c>
    </row>
    <row r="27" spans="1:18" ht="12.75" customHeight="1" x14ac:dyDescent="0.2">
      <c r="A27" s="5" t="s">
        <v>47</v>
      </c>
      <c r="B27" s="5"/>
      <c r="C27" s="32" t="s">
        <v>72</v>
      </c>
      <c r="D27" s="5"/>
      <c r="E27" s="21" t="s">
        <v>73</v>
      </c>
      <c r="F27" s="5"/>
      <c r="G27" s="5"/>
      <c r="H27" s="5"/>
      <c r="I27" s="33">
        <f>0+Q27</f>
        <v>0</v>
      </c>
      <c r="J27" s="5"/>
      <c r="O27">
        <f>0+R27</f>
        <v>0</v>
      </c>
      <c r="Q27">
        <f>0+I28+I32+I36+I40+I44+I48+I52+I56+I60+I64+I68+I72+I76+I80+I84+I88</f>
        <v>0</v>
      </c>
      <c r="R27">
        <f>0+O28+O32+O36+O40+O44+O48+O52+O56+O60+O64+O68+O72+O76+O80+O84+O88</f>
        <v>0</v>
      </c>
    </row>
    <row r="28" spans="1:18" x14ac:dyDescent="0.2">
      <c r="A28" s="18" t="s">
        <v>50</v>
      </c>
      <c r="B28" s="23" t="s">
        <v>37</v>
      </c>
      <c r="C28" s="23" t="s">
        <v>74</v>
      </c>
      <c r="D28" s="18" t="s">
        <v>52</v>
      </c>
      <c r="E28" s="24" t="s">
        <v>75</v>
      </c>
      <c r="F28" s="25" t="s">
        <v>76</v>
      </c>
      <c r="G28" s="26">
        <v>1</v>
      </c>
      <c r="H28" s="27"/>
      <c r="I28" s="27">
        <f>ROUND(ROUND(H28,2)*ROUND(G28,3),2)</f>
        <v>0</v>
      </c>
      <c r="J28" s="25" t="s">
        <v>55</v>
      </c>
      <c r="O28">
        <f>(I28*21)/100</f>
        <v>0</v>
      </c>
      <c r="P28" t="s">
        <v>26</v>
      </c>
    </row>
    <row r="29" spans="1:18" x14ac:dyDescent="0.2">
      <c r="A29" s="28" t="s">
        <v>56</v>
      </c>
      <c r="E29" s="29" t="s">
        <v>77</v>
      </c>
    </row>
    <row r="30" spans="1:18" x14ac:dyDescent="0.2">
      <c r="A30" s="30" t="s">
        <v>58</v>
      </c>
      <c r="E30" s="31" t="s">
        <v>52</v>
      </c>
    </row>
    <row r="31" spans="1:18" x14ac:dyDescent="0.2">
      <c r="A31" t="s">
        <v>59</v>
      </c>
      <c r="E31" s="29" t="s">
        <v>78</v>
      </c>
    </row>
    <row r="32" spans="1:18" x14ac:dyDescent="0.2">
      <c r="A32" s="18" t="s">
        <v>50</v>
      </c>
      <c r="B32" s="23" t="s">
        <v>39</v>
      </c>
      <c r="C32" s="23" t="s">
        <v>79</v>
      </c>
      <c r="D32" s="18" t="s">
        <v>52</v>
      </c>
      <c r="E32" s="24" t="s">
        <v>80</v>
      </c>
      <c r="F32" s="25" t="s">
        <v>76</v>
      </c>
      <c r="G32" s="26">
        <v>1</v>
      </c>
      <c r="H32" s="27"/>
      <c r="I32" s="27">
        <f>ROUND(ROUND(H32,2)*ROUND(G32,3),2)</f>
        <v>0</v>
      </c>
      <c r="J32" s="25" t="s">
        <v>55</v>
      </c>
      <c r="O32">
        <f>(I32*21)/100</f>
        <v>0</v>
      </c>
      <c r="P32" t="s">
        <v>26</v>
      </c>
    </row>
    <row r="33" spans="1:16" x14ac:dyDescent="0.2">
      <c r="A33" s="28" t="s">
        <v>56</v>
      </c>
      <c r="E33" s="29" t="s">
        <v>77</v>
      </c>
    </row>
    <row r="34" spans="1:16" x14ac:dyDescent="0.2">
      <c r="A34" s="30" t="s">
        <v>58</v>
      </c>
      <c r="E34" s="31" t="s">
        <v>52</v>
      </c>
    </row>
    <row r="35" spans="1:16" x14ac:dyDescent="0.2">
      <c r="A35" t="s">
        <v>59</v>
      </c>
      <c r="E35" s="29" t="s">
        <v>78</v>
      </c>
    </row>
    <row r="36" spans="1:16" x14ac:dyDescent="0.2">
      <c r="A36" s="18" t="s">
        <v>50</v>
      </c>
      <c r="B36" s="23" t="s">
        <v>81</v>
      </c>
      <c r="C36" s="23" t="s">
        <v>82</v>
      </c>
      <c r="D36" s="18" t="s">
        <v>52</v>
      </c>
      <c r="E36" s="24" t="s">
        <v>83</v>
      </c>
      <c r="F36" s="25" t="s">
        <v>54</v>
      </c>
      <c r="G36" s="26">
        <v>1</v>
      </c>
      <c r="H36" s="27"/>
      <c r="I36" s="27">
        <f>ROUND(ROUND(H36,2)*ROUND(G36,3),2)</f>
        <v>0</v>
      </c>
      <c r="J36" s="25" t="s">
        <v>55</v>
      </c>
      <c r="O36">
        <f>(I36*21)/100</f>
        <v>0</v>
      </c>
      <c r="P36" t="s">
        <v>26</v>
      </c>
    </row>
    <row r="37" spans="1:16" ht="25.5" x14ac:dyDescent="0.2">
      <c r="A37" s="28" t="s">
        <v>56</v>
      </c>
      <c r="E37" s="29" t="s">
        <v>84</v>
      </c>
    </row>
    <row r="38" spans="1:16" x14ac:dyDescent="0.2">
      <c r="A38" s="30" t="s">
        <v>58</v>
      </c>
      <c r="E38" s="31" t="s">
        <v>52</v>
      </c>
    </row>
    <row r="39" spans="1:16" x14ac:dyDescent="0.2">
      <c r="A39" t="s">
        <v>59</v>
      </c>
      <c r="E39" s="29" t="s">
        <v>85</v>
      </c>
    </row>
    <row r="40" spans="1:16" x14ac:dyDescent="0.2">
      <c r="A40" s="18" t="s">
        <v>50</v>
      </c>
      <c r="B40" s="23" t="s">
        <v>86</v>
      </c>
      <c r="C40" s="23" t="s">
        <v>87</v>
      </c>
      <c r="D40" s="18" t="s">
        <v>52</v>
      </c>
      <c r="E40" s="24" t="s">
        <v>88</v>
      </c>
      <c r="F40" s="25" t="s">
        <v>54</v>
      </c>
      <c r="G40" s="26">
        <v>1</v>
      </c>
      <c r="H40" s="27"/>
      <c r="I40" s="27">
        <f>ROUND(ROUND(H40,2)*ROUND(G40,3),2)</f>
        <v>0</v>
      </c>
      <c r="J40" s="25" t="s">
        <v>55</v>
      </c>
      <c r="O40">
        <f>(I40*21)/100</f>
        <v>0</v>
      </c>
      <c r="P40" t="s">
        <v>26</v>
      </c>
    </row>
    <row r="41" spans="1:16" ht="25.5" x14ac:dyDescent="0.2">
      <c r="A41" s="28" t="s">
        <v>56</v>
      </c>
      <c r="E41" s="29" t="s">
        <v>89</v>
      </c>
    </row>
    <row r="42" spans="1:16" x14ac:dyDescent="0.2">
      <c r="A42" s="30" t="s">
        <v>58</v>
      </c>
      <c r="E42" s="31" t="s">
        <v>52</v>
      </c>
    </row>
    <row r="43" spans="1:16" x14ac:dyDescent="0.2">
      <c r="A43" t="s">
        <v>59</v>
      </c>
      <c r="E43" s="29" t="s">
        <v>52</v>
      </c>
    </row>
    <row r="44" spans="1:16" x14ac:dyDescent="0.2">
      <c r="A44" s="18" t="s">
        <v>50</v>
      </c>
      <c r="B44" s="23" t="s">
        <v>42</v>
      </c>
      <c r="C44" s="23" t="s">
        <v>90</v>
      </c>
      <c r="D44" s="18" t="s">
        <v>52</v>
      </c>
      <c r="E44" s="24" t="s">
        <v>88</v>
      </c>
      <c r="F44" s="25" t="s">
        <v>54</v>
      </c>
      <c r="G44" s="26">
        <v>1</v>
      </c>
      <c r="H44" s="27"/>
      <c r="I44" s="27">
        <f>ROUND(ROUND(H44,2)*ROUND(G44,3),2)</f>
        <v>0</v>
      </c>
      <c r="J44" s="25" t="s">
        <v>55</v>
      </c>
      <c r="O44">
        <f>(I44*21)/100</f>
        <v>0</v>
      </c>
      <c r="P44" t="s">
        <v>26</v>
      </c>
    </row>
    <row r="45" spans="1:16" ht="38.25" x14ac:dyDescent="0.2">
      <c r="A45" s="28" t="s">
        <v>56</v>
      </c>
      <c r="E45" s="29" t="s">
        <v>91</v>
      </c>
    </row>
    <row r="46" spans="1:16" x14ac:dyDescent="0.2">
      <c r="A46" s="30" t="s">
        <v>58</v>
      </c>
      <c r="E46" s="31" t="s">
        <v>52</v>
      </c>
    </row>
    <row r="47" spans="1:16" x14ac:dyDescent="0.2">
      <c r="A47" t="s">
        <v>59</v>
      </c>
      <c r="E47" s="29" t="s">
        <v>52</v>
      </c>
    </row>
    <row r="48" spans="1:16" x14ac:dyDescent="0.2">
      <c r="A48" s="18" t="s">
        <v>50</v>
      </c>
      <c r="B48" s="23" t="s">
        <v>44</v>
      </c>
      <c r="C48" s="23" t="s">
        <v>92</v>
      </c>
      <c r="D48" s="18" t="s">
        <v>52</v>
      </c>
      <c r="E48" s="24" t="s">
        <v>93</v>
      </c>
      <c r="F48" s="25" t="s">
        <v>54</v>
      </c>
      <c r="G48" s="26">
        <v>1</v>
      </c>
      <c r="H48" s="27"/>
      <c r="I48" s="27">
        <f>ROUND(ROUND(H48,2)*ROUND(G48,3),2)</f>
        <v>0</v>
      </c>
      <c r="J48" s="25" t="s">
        <v>55</v>
      </c>
      <c r="O48">
        <f>(I48*21)/100</f>
        <v>0</v>
      </c>
      <c r="P48" t="s">
        <v>26</v>
      </c>
    </row>
    <row r="49" spans="1:16" ht="25.5" x14ac:dyDescent="0.2">
      <c r="A49" s="28" t="s">
        <v>56</v>
      </c>
      <c r="E49" s="29" t="s">
        <v>94</v>
      </c>
    </row>
    <row r="50" spans="1:16" x14ac:dyDescent="0.2">
      <c r="A50" s="30" t="s">
        <v>58</v>
      </c>
      <c r="E50" s="31" t="s">
        <v>52</v>
      </c>
    </row>
    <row r="51" spans="1:16" ht="51" x14ac:dyDescent="0.2">
      <c r="A51" t="s">
        <v>59</v>
      </c>
      <c r="E51" s="29" t="s">
        <v>95</v>
      </c>
    </row>
    <row r="52" spans="1:16" x14ac:dyDescent="0.2">
      <c r="A52" s="18" t="s">
        <v>50</v>
      </c>
      <c r="B52" s="23" t="s">
        <v>46</v>
      </c>
      <c r="C52" s="23" t="s">
        <v>96</v>
      </c>
      <c r="D52" s="18" t="s">
        <v>52</v>
      </c>
      <c r="E52" s="24" t="s">
        <v>97</v>
      </c>
      <c r="F52" s="25" t="s">
        <v>54</v>
      </c>
      <c r="G52" s="26">
        <v>1</v>
      </c>
      <c r="H52" s="27"/>
      <c r="I52" s="27">
        <f>ROUND(ROUND(H52,2)*ROUND(G52,3),2)</f>
        <v>0</v>
      </c>
      <c r="J52" s="25" t="s">
        <v>55</v>
      </c>
      <c r="O52">
        <f>(I52*21)/100</f>
        <v>0</v>
      </c>
      <c r="P52" t="s">
        <v>26</v>
      </c>
    </row>
    <row r="53" spans="1:16" x14ac:dyDescent="0.2">
      <c r="A53" s="28" t="s">
        <v>56</v>
      </c>
      <c r="E53" s="29" t="s">
        <v>98</v>
      </c>
    </row>
    <row r="54" spans="1:16" x14ac:dyDescent="0.2">
      <c r="A54" s="30" t="s">
        <v>58</v>
      </c>
      <c r="E54" s="31" t="s">
        <v>52</v>
      </c>
    </row>
    <row r="55" spans="1:16" x14ac:dyDescent="0.2">
      <c r="A55" t="s">
        <v>59</v>
      </c>
      <c r="E55" s="29" t="s">
        <v>85</v>
      </c>
    </row>
    <row r="56" spans="1:16" x14ac:dyDescent="0.2">
      <c r="A56" s="18" t="s">
        <v>50</v>
      </c>
      <c r="B56" s="23" t="s">
        <v>99</v>
      </c>
      <c r="C56" s="23" t="s">
        <v>100</v>
      </c>
      <c r="D56" s="18" t="s">
        <v>52</v>
      </c>
      <c r="E56" s="24" t="s">
        <v>101</v>
      </c>
      <c r="F56" s="25" t="s">
        <v>54</v>
      </c>
      <c r="G56" s="26">
        <v>1</v>
      </c>
      <c r="H56" s="27"/>
      <c r="I56" s="27">
        <f>ROUND(ROUND(H56,2)*ROUND(G56,3),2)</f>
        <v>0</v>
      </c>
      <c r="J56" s="25" t="s">
        <v>55</v>
      </c>
      <c r="O56">
        <f>(I56*21)/100</f>
        <v>0</v>
      </c>
      <c r="P56" t="s">
        <v>26</v>
      </c>
    </row>
    <row r="57" spans="1:16" ht="114.75" x14ac:dyDescent="0.2">
      <c r="A57" s="28" t="s">
        <v>56</v>
      </c>
      <c r="E57" s="29" t="s">
        <v>102</v>
      </c>
    </row>
    <row r="58" spans="1:16" x14ac:dyDescent="0.2">
      <c r="A58" s="30" t="s">
        <v>58</v>
      </c>
      <c r="E58" s="31" t="s">
        <v>52</v>
      </c>
    </row>
    <row r="59" spans="1:16" ht="51" x14ac:dyDescent="0.2">
      <c r="A59" t="s">
        <v>59</v>
      </c>
      <c r="E59" s="29" t="s">
        <v>95</v>
      </c>
    </row>
    <row r="60" spans="1:16" x14ac:dyDescent="0.2">
      <c r="A60" s="18" t="s">
        <v>50</v>
      </c>
      <c r="B60" s="23" t="s">
        <v>103</v>
      </c>
      <c r="C60" s="23" t="s">
        <v>104</v>
      </c>
      <c r="D60" s="18" t="s">
        <v>52</v>
      </c>
      <c r="E60" s="24" t="s">
        <v>105</v>
      </c>
      <c r="F60" s="25" t="s">
        <v>54</v>
      </c>
      <c r="G60" s="26">
        <v>1</v>
      </c>
      <c r="H60" s="27"/>
      <c r="I60" s="27">
        <f>ROUND(ROUND(H60,2)*ROUND(G60,3),2)</f>
        <v>0</v>
      </c>
      <c r="J60" s="25" t="s">
        <v>55</v>
      </c>
      <c r="O60">
        <f>(I60*21)/100</f>
        <v>0</v>
      </c>
      <c r="P60" t="s">
        <v>26</v>
      </c>
    </row>
    <row r="61" spans="1:16" x14ac:dyDescent="0.2">
      <c r="A61" s="28" t="s">
        <v>56</v>
      </c>
      <c r="E61" s="29" t="s">
        <v>106</v>
      </c>
    </row>
    <row r="62" spans="1:16" x14ac:dyDescent="0.2">
      <c r="A62" s="30" t="s">
        <v>58</v>
      </c>
      <c r="E62" s="31" t="s">
        <v>52</v>
      </c>
    </row>
    <row r="63" spans="1:16" ht="102" x14ac:dyDescent="0.2">
      <c r="A63" t="s">
        <v>59</v>
      </c>
      <c r="E63" s="29" t="s">
        <v>107</v>
      </c>
    </row>
    <row r="64" spans="1:16" x14ac:dyDescent="0.2">
      <c r="A64" s="18" t="s">
        <v>50</v>
      </c>
      <c r="B64" s="23" t="s">
        <v>108</v>
      </c>
      <c r="C64" s="23" t="s">
        <v>109</v>
      </c>
      <c r="D64" s="18" t="s">
        <v>52</v>
      </c>
      <c r="E64" s="24" t="s">
        <v>110</v>
      </c>
      <c r="F64" s="25" t="s">
        <v>54</v>
      </c>
      <c r="G64" s="26">
        <v>1</v>
      </c>
      <c r="H64" s="27"/>
      <c r="I64" s="27">
        <f>ROUND(ROUND(H64,2)*ROUND(G64,3),2)</f>
        <v>0</v>
      </c>
      <c r="J64" s="25" t="s">
        <v>55</v>
      </c>
      <c r="O64">
        <f>(I64*21)/100</f>
        <v>0</v>
      </c>
      <c r="P64" t="s">
        <v>26</v>
      </c>
    </row>
    <row r="65" spans="1:16" x14ac:dyDescent="0.2">
      <c r="A65" s="28" t="s">
        <v>56</v>
      </c>
      <c r="E65" s="29" t="s">
        <v>111</v>
      </c>
    </row>
    <row r="66" spans="1:16" x14ac:dyDescent="0.2">
      <c r="A66" s="30" t="s">
        <v>58</v>
      </c>
      <c r="E66" s="31" t="s">
        <v>52</v>
      </c>
    </row>
    <row r="67" spans="1:16" ht="89.25" x14ac:dyDescent="0.2">
      <c r="A67" t="s">
        <v>59</v>
      </c>
      <c r="E67" s="29" t="s">
        <v>112</v>
      </c>
    </row>
    <row r="68" spans="1:16" x14ac:dyDescent="0.2">
      <c r="A68" s="18" t="s">
        <v>50</v>
      </c>
      <c r="B68" s="23" t="s">
        <v>113</v>
      </c>
      <c r="C68" s="23" t="s">
        <v>114</v>
      </c>
      <c r="D68" s="18" t="s">
        <v>52</v>
      </c>
      <c r="E68" s="24" t="s">
        <v>115</v>
      </c>
      <c r="F68" s="25" t="s">
        <v>54</v>
      </c>
      <c r="G68" s="26">
        <v>1</v>
      </c>
      <c r="H68" s="27"/>
      <c r="I68" s="27">
        <f>ROUND(ROUND(H68,2)*ROUND(G68,3),2)</f>
        <v>0</v>
      </c>
      <c r="J68" s="25" t="s">
        <v>55</v>
      </c>
      <c r="O68">
        <f>(I68*21)/100</f>
        <v>0</v>
      </c>
      <c r="P68" t="s">
        <v>26</v>
      </c>
    </row>
    <row r="69" spans="1:16" x14ac:dyDescent="0.2">
      <c r="A69" s="28" t="s">
        <v>56</v>
      </c>
      <c r="E69" s="29" t="s">
        <v>116</v>
      </c>
    </row>
    <row r="70" spans="1:16" x14ac:dyDescent="0.2">
      <c r="A70" s="30" t="s">
        <v>58</v>
      </c>
      <c r="E70" s="31" t="s">
        <v>52</v>
      </c>
    </row>
    <row r="71" spans="1:16" x14ac:dyDescent="0.2">
      <c r="A71" t="s">
        <v>59</v>
      </c>
      <c r="E71" s="29" t="s">
        <v>85</v>
      </c>
    </row>
    <row r="72" spans="1:16" x14ac:dyDescent="0.2">
      <c r="A72" s="18" t="s">
        <v>50</v>
      </c>
      <c r="B72" s="23" t="s">
        <v>117</v>
      </c>
      <c r="C72" s="23" t="s">
        <v>118</v>
      </c>
      <c r="D72" s="18" t="s">
        <v>52</v>
      </c>
      <c r="E72" s="24" t="s">
        <v>119</v>
      </c>
      <c r="F72" s="25" t="s">
        <v>54</v>
      </c>
      <c r="G72" s="26">
        <v>1</v>
      </c>
      <c r="H72" s="27"/>
      <c r="I72" s="27">
        <f>ROUND(ROUND(H72,2)*ROUND(G72,3),2)</f>
        <v>0</v>
      </c>
      <c r="J72" s="25" t="s">
        <v>55</v>
      </c>
      <c r="O72">
        <f>(I72*21)/100</f>
        <v>0</v>
      </c>
      <c r="P72" t="s">
        <v>26</v>
      </c>
    </row>
    <row r="73" spans="1:16" x14ac:dyDescent="0.2">
      <c r="A73" s="28" t="s">
        <v>56</v>
      </c>
      <c r="E73" s="29" t="s">
        <v>120</v>
      </c>
    </row>
    <row r="74" spans="1:16" x14ac:dyDescent="0.2">
      <c r="A74" s="30" t="s">
        <v>58</v>
      </c>
      <c r="E74" s="31" t="s">
        <v>52</v>
      </c>
    </row>
    <row r="75" spans="1:16" x14ac:dyDescent="0.2">
      <c r="A75" t="s">
        <v>59</v>
      </c>
      <c r="E75" s="29" t="s">
        <v>85</v>
      </c>
    </row>
    <row r="76" spans="1:16" x14ac:dyDescent="0.2">
      <c r="A76" s="18" t="s">
        <v>50</v>
      </c>
      <c r="B76" s="23" t="s">
        <v>121</v>
      </c>
      <c r="C76" s="23" t="s">
        <v>122</v>
      </c>
      <c r="D76" s="18" t="s">
        <v>52</v>
      </c>
      <c r="E76" s="24" t="s">
        <v>123</v>
      </c>
      <c r="F76" s="25" t="s">
        <v>54</v>
      </c>
      <c r="G76" s="26">
        <v>1</v>
      </c>
      <c r="H76" s="27"/>
      <c r="I76" s="27">
        <f>ROUND(ROUND(H76,2)*ROUND(G76,3),2)</f>
        <v>0</v>
      </c>
      <c r="J76" s="25" t="s">
        <v>55</v>
      </c>
      <c r="O76">
        <f>(I76*21)/100</f>
        <v>0</v>
      </c>
      <c r="P76" t="s">
        <v>26</v>
      </c>
    </row>
    <row r="77" spans="1:16" x14ac:dyDescent="0.2">
      <c r="A77" s="28" t="s">
        <v>56</v>
      </c>
      <c r="E77" s="29" t="s">
        <v>124</v>
      </c>
    </row>
    <row r="78" spans="1:16" x14ac:dyDescent="0.2">
      <c r="A78" s="30" t="s">
        <v>58</v>
      </c>
      <c r="E78" s="31" t="s">
        <v>52</v>
      </c>
    </row>
    <row r="79" spans="1:16" ht="76.5" x14ac:dyDescent="0.2">
      <c r="A79" t="s">
        <v>59</v>
      </c>
      <c r="E79" s="29" t="s">
        <v>125</v>
      </c>
    </row>
    <row r="80" spans="1:16" x14ac:dyDescent="0.2">
      <c r="A80" s="18" t="s">
        <v>50</v>
      </c>
      <c r="B80" s="23" t="s">
        <v>126</v>
      </c>
      <c r="C80" s="23" t="s">
        <v>127</v>
      </c>
      <c r="D80" s="18" t="s">
        <v>52</v>
      </c>
      <c r="E80" s="24" t="s">
        <v>128</v>
      </c>
      <c r="F80" s="25" t="s">
        <v>54</v>
      </c>
      <c r="G80" s="26">
        <v>1</v>
      </c>
      <c r="H80" s="27"/>
      <c r="I80" s="27">
        <f>ROUND(ROUND(H80,2)*ROUND(G80,3),2)</f>
        <v>0</v>
      </c>
      <c r="J80" s="25" t="s">
        <v>55</v>
      </c>
      <c r="O80">
        <f>(I80*21)/100</f>
        <v>0</v>
      </c>
      <c r="P80" t="s">
        <v>26</v>
      </c>
    </row>
    <row r="81" spans="1:16" x14ac:dyDescent="0.2">
      <c r="A81" s="28" t="s">
        <v>56</v>
      </c>
      <c r="E81" s="29" t="s">
        <v>129</v>
      </c>
    </row>
    <row r="82" spans="1:16" x14ac:dyDescent="0.2">
      <c r="A82" s="30" t="s">
        <v>58</v>
      </c>
      <c r="E82" s="31" t="s">
        <v>52</v>
      </c>
    </row>
    <row r="83" spans="1:16" x14ac:dyDescent="0.2">
      <c r="A83" t="s">
        <v>59</v>
      </c>
      <c r="E83" s="29" t="s">
        <v>130</v>
      </c>
    </row>
    <row r="84" spans="1:16" x14ac:dyDescent="0.2">
      <c r="A84" s="18" t="s">
        <v>50</v>
      </c>
      <c r="B84" s="23" t="s">
        <v>131</v>
      </c>
      <c r="C84" s="23" t="s">
        <v>132</v>
      </c>
      <c r="D84" s="18" t="s">
        <v>52</v>
      </c>
      <c r="E84" s="24" t="s">
        <v>133</v>
      </c>
      <c r="F84" s="25" t="s">
        <v>54</v>
      </c>
      <c r="G84" s="26">
        <v>1</v>
      </c>
      <c r="H84" s="27"/>
      <c r="I84" s="27">
        <f>ROUND(ROUND(H84,2)*ROUND(G84,3),2)</f>
        <v>0</v>
      </c>
      <c r="J84" s="25" t="s">
        <v>55</v>
      </c>
      <c r="O84">
        <f>(I84*21)/100</f>
        <v>0</v>
      </c>
      <c r="P84" t="s">
        <v>26</v>
      </c>
    </row>
    <row r="85" spans="1:16" ht="25.5" x14ac:dyDescent="0.2">
      <c r="A85" s="28" t="s">
        <v>56</v>
      </c>
      <c r="E85" s="29" t="s">
        <v>134</v>
      </c>
    </row>
    <row r="86" spans="1:16" x14ac:dyDescent="0.2">
      <c r="A86" s="30" t="s">
        <v>58</v>
      </c>
      <c r="E86" s="31" t="s">
        <v>52</v>
      </c>
    </row>
    <row r="87" spans="1:16" ht="51" x14ac:dyDescent="0.2">
      <c r="A87" t="s">
        <v>59</v>
      </c>
      <c r="E87" s="29" t="s">
        <v>95</v>
      </c>
    </row>
    <row r="88" spans="1:16" x14ac:dyDescent="0.2">
      <c r="A88" s="18" t="s">
        <v>50</v>
      </c>
      <c r="B88" s="23" t="s">
        <v>135</v>
      </c>
      <c r="C88" s="23" t="s">
        <v>136</v>
      </c>
      <c r="D88" s="18" t="s">
        <v>52</v>
      </c>
      <c r="E88" s="24" t="s">
        <v>137</v>
      </c>
      <c r="F88" s="25" t="s">
        <v>138</v>
      </c>
      <c r="G88" s="26">
        <v>1</v>
      </c>
      <c r="H88" s="27"/>
      <c r="I88" s="27">
        <f>ROUND(ROUND(H88,2)*ROUND(G88,3),2)</f>
        <v>0</v>
      </c>
      <c r="J88" s="25" t="s">
        <v>55</v>
      </c>
      <c r="O88">
        <f>(I88*21)/100</f>
        <v>0</v>
      </c>
      <c r="P88" t="s">
        <v>26</v>
      </c>
    </row>
    <row r="89" spans="1:16" ht="25.5" x14ac:dyDescent="0.2">
      <c r="A89" s="28" t="s">
        <v>56</v>
      </c>
      <c r="E89" s="29" t="s">
        <v>139</v>
      </c>
    </row>
    <row r="90" spans="1:16" x14ac:dyDescent="0.2">
      <c r="A90" s="30" t="s">
        <v>58</v>
      </c>
      <c r="E90" s="31" t="s">
        <v>52</v>
      </c>
    </row>
    <row r="91" spans="1:16" ht="51" x14ac:dyDescent="0.2">
      <c r="A91" t="s">
        <v>59</v>
      </c>
      <c r="E91" s="29" t="s">
        <v>95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54"/>
  <sheetViews>
    <sheetView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J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J2" s="1"/>
      <c r="O2">
        <f>0+O9+O22</f>
        <v>0</v>
      </c>
      <c r="P2" t="s">
        <v>25</v>
      </c>
    </row>
    <row r="3" spans="1:18" ht="15" customHeight="1" x14ac:dyDescent="0.25">
      <c r="A3" t="s">
        <v>11</v>
      </c>
      <c r="B3" s="11" t="s">
        <v>13</v>
      </c>
      <c r="C3" s="39" t="s">
        <v>14</v>
      </c>
      <c r="D3" s="35"/>
      <c r="E3" s="12" t="s">
        <v>15</v>
      </c>
      <c r="F3" s="1"/>
      <c r="G3" s="8"/>
      <c r="H3" s="7" t="s">
        <v>27</v>
      </c>
      <c r="I3" s="34">
        <f>0+I9+I22</f>
        <v>0</v>
      </c>
      <c r="J3" s="9"/>
      <c r="O3" t="s">
        <v>22</v>
      </c>
      <c r="P3" t="s">
        <v>26</v>
      </c>
    </row>
    <row r="4" spans="1:18" ht="15" customHeight="1" x14ac:dyDescent="0.25">
      <c r="A4" t="s">
        <v>16</v>
      </c>
      <c r="B4" s="11" t="s">
        <v>17</v>
      </c>
      <c r="C4" s="39" t="s">
        <v>140</v>
      </c>
      <c r="D4" s="35"/>
      <c r="E4" s="12" t="s">
        <v>141</v>
      </c>
      <c r="F4" s="1"/>
      <c r="G4" s="1"/>
      <c r="H4" s="10"/>
      <c r="I4" s="10"/>
      <c r="J4" s="1"/>
      <c r="O4" t="s">
        <v>23</v>
      </c>
      <c r="P4" t="s">
        <v>26</v>
      </c>
    </row>
    <row r="5" spans="1:18" ht="12.75" customHeight="1" x14ac:dyDescent="0.25">
      <c r="A5" t="s">
        <v>20</v>
      </c>
      <c r="B5" s="14" t="s">
        <v>21</v>
      </c>
      <c r="C5" s="40" t="s">
        <v>27</v>
      </c>
      <c r="D5" s="41"/>
      <c r="E5" s="15" t="s">
        <v>28</v>
      </c>
      <c r="F5" s="5"/>
      <c r="G5" s="5"/>
      <c r="H5" s="5"/>
      <c r="I5" s="5"/>
      <c r="J5" s="5"/>
      <c r="O5" t="s">
        <v>24</v>
      </c>
      <c r="P5" t="s">
        <v>26</v>
      </c>
    </row>
    <row r="6" spans="1:18" ht="12.75" customHeight="1" x14ac:dyDescent="0.2">
      <c r="A6" s="38" t="s">
        <v>29</v>
      </c>
      <c r="B6" s="38" t="s">
        <v>31</v>
      </c>
      <c r="C6" s="38" t="s">
        <v>32</v>
      </c>
      <c r="D6" s="38" t="s">
        <v>33</v>
      </c>
      <c r="E6" s="38" t="s">
        <v>34</v>
      </c>
      <c r="F6" s="38" t="s">
        <v>36</v>
      </c>
      <c r="G6" s="38" t="s">
        <v>38</v>
      </c>
      <c r="H6" s="38" t="s">
        <v>40</v>
      </c>
      <c r="I6" s="38"/>
      <c r="J6" s="38" t="s">
        <v>45</v>
      </c>
    </row>
    <row r="7" spans="1:18" ht="12.75" customHeight="1" x14ac:dyDescent="0.2">
      <c r="A7" s="38"/>
      <c r="B7" s="38"/>
      <c r="C7" s="38"/>
      <c r="D7" s="38"/>
      <c r="E7" s="38"/>
      <c r="F7" s="38"/>
      <c r="G7" s="38"/>
      <c r="H7" s="13" t="s">
        <v>41</v>
      </c>
      <c r="I7" s="13" t="s">
        <v>43</v>
      </c>
      <c r="J7" s="38"/>
    </row>
    <row r="8" spans="1:18" ht="12.75" customHeight="1" x14ac:dyDescent="0.2">
      <c r="A8" s="13" t="s">
        <v>30</v>
      </c>
      <c r="B8" s="13" t="s">
        <v>27</v>
      </c>
      <c r="C8" s="13" t="s">
        <v>26</v>
      </c>
      <c r="D8" s="13" t="s">
        <v>25</v>
      </c>
      <c r="E8" s="13" t="s">
        <v>35</v>
      </c>
      <c r="F8" s="13" t="s">
        <v>37</v>
      </c>
      <c r="G8" s="13" t="s">
        <v>39</v>
      </c>
      <c r="H8" s="13">
        <v>9</v>
      </c>
      <c r="I8" s="13" t="s">
        <v>44</v>
      </c>
      <c r="J8" s="13" t="s">
        <v>46</v>
      </c>
    </row>
    <row r="9" spans="1:18" ht="12.75" customHeight="1" x14ac:dyDescent="0.2">
      <c r="A9" s="19" t="s">
        <v>47</v>
      </c>
      <c r="B9" s="19"/>
      <c r="C9" s="20" t="s">
        <v>30</v>
      </c>
      <c r="D9" s="19"/>
      <c r="E9" s="21" t="s">
        <v>142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0+I10+I14+I18</f>
        <v>0</v>
      </c>
      <c r="R9">
        <f>0+O10+O14+O18</f>
        <v>0</v>
      </c>
    </row>
    <row r="10" spans="1:18" x14ac:dyDescent="0.2">
      <c r="A10" s="18" t="s">
        <v>50</v>
      </c>
      <c r="B10" s="23" t="s">
        <v>27</v>
      </c>
      <c r="C10" s="23" t="s">
        <v>143</v>
      </c>
      <c r="D10" s="18" t="s">
        <v>144</v>
      </c>
      <c r="E10" s="24" t="s">
        <v>145</v>
      </c>
      <c r="F10" s="25" t="s">
        <v>146</v>
      </c>
      <c r="G10" s="26">
        <v>2915.3020000000001</v>
      </c>
      <c r="H10" s="27"/>
      <c r="I10" s="27">
        <f>ROUND(ROUND(H10,2)*ROUND(G10,3),2)</f>
        <v>0</v>
      </c>
      <c r="J10" s="25" t="s">
        <v>55</v>
      </c>
      <c r="O10">
        <f>(I10*21)/100</f>
        <v>0</v>
      </c>
      <c r="P10" t="s">
        <v>26</v>
      </c>
    </row>
    <row r="11" spans="1:18" x14ac:dyDescent="0.2">
      <c r="A11" s="28" t="s">
        <v>56</v>
      </c>
      <c r="E11" s="29" t="s">
        <v>147</v>
      </c>
    </row>
    <row r="12" spans="1:18" x14ac:dyDescent="0.2">
      <c r="A12" s="30" t="s">
        <v>58</v>
      </c>
      <c r="E12" s="31" t="s">
        <v>148</v>
      </c>
    </row>
    <row r="13" spans="1:18" ht="25.5" x14ac:dyDescent="0.2">
      <c r="A13" t="s">
        <v>59</v>
      </c>
      <c r="E13" s="29" t="s">
        <v>149</v>
      </c>
    </row>
    <row r="14" spans="1:18" x14ac:dyDescent="0.2">
      <c r="A14" s="18" t="s">
        <v>50</v>
      </c>
      <c r="B14" s="23" t="s">
        <v>26</v>
      </c>
      <c r="C14" s="23" t="s">
        <v>143</v>
      </c>
      <c r="D14" s="18" t="s">
        <v>150</v>
      </c>
      <c r="E14" s="24" t="s">
        <v>145</v>
      </c>
      <c r="F14" s="25" t="s">
        <v>146</v>
      </c>
      <c r="G14" s="26">
        <v>15.625999999999999</v>
      </c>
      <c r="H14" s="27"/>
      <c r="I14" s="27">
        <f>ROUND(ROUND(H14,2)*ROUND(G14,3),2)</f>
        <v>0</v>
      </c>
      <c r="J14" s="25" t="s">
        <v>55</v>
      </c>
      <c r="O14">
        <f>(I14*21)/100</f>
        <v>0</v>
      </c>
      <c r="P14" t="s">
        <v>26</v>
      </c>
    </row>
    <row r="15" spans="1:18" x14ac:dyDescent="0.2">
      <c r="A15" s="28" t="s">
        <v>56</v>
      </c>
      <c r="E15" s="29" t="s">
        <v>151</v>
      </c>
    </row>
    <row r="16" spans="1:18" x14ac:dyDescent="0.2">
      <c r="A16" s="30" t="s">
        <v>58</v>
      </c>
      <c r="E16" s="31" t="s">
        <v>152</v>
      </c>
    </row>
    <row r="17" spans="1:18" ht="25.5" x14ac:dyDescent="0.2">
      <c r="A17" t="s">
        <v>59</v>
      </c>
      <c r="E17" s="29" t="s">
        <v>149</v>
      </c>
    </row>
    <row r="18" spans="1:18" x14ac:dyDescent="0.2">
      <c r="A18" s="18" t="s">
        <v>50</v>
      </c>
      <c r="B18" s="23" t="s">
        <v>25</v>
      </c>
      <c r="C18" s="23" t="s">
        <v>143</v>
      </c>
      <c r="D18" s="18" t="s">
        <v>153</v>
      </c>
      <c r="E18" s="24" t="s">
        <v>145</v>
      </c>
      <c r="F18" s="25" t="s">
        <v>146</v>
      </c>
      <c r="G18" s="26">
        <v>2.5329999999999999</v>
      </c>
      <c r="H18" s="27"/>
      <c r="I18" s="27">
        <f>ROUND(ROUND(H18,2)*ROUND(G18,3),2)</f>
        <v>0</v>
      </c>
      <c r="J18" s="25" t="s">
        <v>55</v>
      </c>
      <c r="O18">
        <f>(I18*21)/100</f>
        <v>0</v>
      </c>
      <c r="P18" t="s">
        <v>26</v>
      </c>
    </row>
    <row r="19" spans="1:18" x14ac:dyDescent="0.2">
      <c r="A19" s="28" t="s">
        <v>56</v>
      </c>
      <c r="E19" s="29" t="s">
        <v>154</v>
      </c>
    </row>
    <row r="20" spans="1:18" x14ac:dyDescent="0.2">
      <c r="A20" s="30" t="s">
        <v>58</v>
      </c>
      <c r="E20" s="31" t="s">
        <v>155</v>
      </c>
    </row>
    <row r="21" spans="1:18" ht="25.5" x14ac:dyDescent="0.2">
      <c r="A21" t="s">
        <v>59</v>
      </c>
      <c r="E21" s="29" t="s">
        <v>149</v>
      </c>
    </row>
    <row r="22" spans="1:18" ht="12.75" customHeight="1" x14ac:dyDescent="0.2">
      <c r="A22" s="5" t="s">
        <v>47</v>
      </c>
      <c r="B22" s="5"/>
      <c r="C22" s="32" t="s">
        <v>42</v>
      </c>
      <c r="D22" s="5"/>
      <c r="E22" s="21" t="s">
        <v>156</v>
      </c>
      <c r="F22" s="5"/>
      <c r="G22" s="5"/>
      <c r="H22" s="5"/>
      <c r="I22" s="33">
        <f>0+Q22</f>
        <v>0</v>
      </c>
      <c r="J22" s="5"/>
      <c r="O22">
        <f>0+R22</f>
        <v>0</v>
      </c>
      <c r="Q22">
        <f>0+I23+I27+I31+I35+I39+I43+I47+I51</f>
        <v>0</v>
      </c>
      <c r="R22">
        <f>0+O23+O27+O31+O35+O39+O43+O47+O51</f>
        <v>0</v>
      </c>
    </row>
    <row r="23" spans="1:18" x14ac:dyDescent="0.2">
      <c r="A23" s="18" t="s">
        <v>50</v>
      </c>
      <c r="B23" s="23" t="s">
        <v>35</v>
      </c>
      <c r="C23" s="23" t="s">
        <v>157</v>
      </c>
      <c r="D23" s="18" t="s">
        <v>52</v>
      </c>
      <c r="E23" s="24" t="s">
        <v>158</v>
      </c>
      <c r="F23" s="25" t="s">
        <v>159</v>
      </c>
      <c r="G23" s="26">
        <v>70.5</v>
      </c>
      <c r="H23" s="27"/>
      <c r="I23" s="27">
        <f>ROUND(ROUND(H23,2)*ROUND(G23,3),2)</f>
        <v>0</v>
      </c>
      <c r="J23" s="25" t="s">
        <v>55</v>
      </c>
      <c r="O23">
        <f>(I23*21)/100</f>
        <v>0</v>
      </c>
      <c r="P23" t="s">
        <v>26</v>
      </c>
    </row>
    <row r="24" spans="1:18" x14ac:dyDescent="0.2">
      <c r="A24" s="28" t="s">
        <v>56</v>
      </c>
      <c r="E24" s="29" t="s">
        <v>160</v>
      </c>
    </row>
    <row r="25" spans="1:18" x14ac:dyDescent="0.2">
      <c r="A25" s="30" t="s">
        <v>58</v>
      </c>
      <c r="E25" s="31" t="s">
        <v>161</v>
      </c>
    </row>
    <row r="26" spans="1:18" ht="38.25" x14ac:dyDescent="0.2">
      <c r="A26" t="s">
        <v>59</v>
      </c>
      <c r="E26" s="29" t="s">
        <v>162</v>
      </c>
    </row>
    <row r="27" spans="1:18" x14ac:dyDescent="0.2">
      <c r="A27" s="18" t="s">
        <v>50</v>
      </c>
      <c r="B27" s="23" t="s">
        <v>37</v>
      </c>
      <c r="C27" s="23" t="s">
        <v>163</v>
      </c>
      <c r="D27" s="18" t="s">
        <v>52</v>
      </c>
      <c r="E27" s="24" t="s">
        <v>164</v>
      </c>
      <c r="F27" s="25" t="s">
        <v>165</v>
      </c>
      <c r="G27" s="26">
        <v>33.39</v>
      </c>
      <c r="H27" s="27"/>
      <c r="I27" s="27">
        <f>ROUND(ROUND(H27,2)*ROUND(G27,3),2)</f>
        <v>0</v>
      </c>
      <c r="J27" s="25" t="s">
        <v>55</v>
      </c>
      <c r="O27">
        <f>(I27*21)/100</f>
        <v>0</v>
      </c>
      <c r="P27" t="s">
        <v>26</v>
      </c>
    </row>
    <row r="28" spans="1:18" ht="25.5" x14ac:dyDescent="0.2">
      <c r="A28" s="28" t="s">
        <v>56</v>
      </c>
      <c r="E28" s="29" t="s">
        <v>166</v>
      </c>
    </row>
    <row r="29" spans="1:18" x14ac:dyDescent="0.2">
      <c r="A29" s="30" t="s">
        <v>58</v>
      </c>
      <c r="E29" s="31" t="s">
        <v>167</v>
      </c>
    </row>
    <row r="30" spans="1:18" ht="25.5" x14ac:dyDescent="0.2">
      <c r="A30" t="s">
        <v>59</v>
      </c>
      <c r="E30" s="29" t="s">
        <v>168</v>
      </c>
    </row>
    <row r="31" spans="1:18" x14ac:dyDescent="0.2">
      <c r="A31" s="18" t="s">
        <v>50</v>
      </c>
      <c r="B31" s="23" t="s">
        <v>39</v>
      </c>
      <c r="C31" s="23" t="s">
        <v>169</v>
      </c>
      <c r="D31" s="18" t="s">
        <v>52</v>
      </c>
      <c r="E31" s="24" t="s">
        <v>170</v>
      </c>
      <c r="F31" s="25" t="s">
        <v>171</v>
      </c>
      <c r="G31" s="26">
        <v>51.402000000000001</v>
      </c>
      <c r="H31" s="27"/>
      <c r="I31" s="27">
        <f>ROUND(ROUND(H31,2)*ROUND(G31,3),2)</f>
        <v>0</v>
      </c>
      <c r="J31" s="25" t="s">
        <v>55</v>
      </c>
      <c r="O31">
        <f>(I31*21)/100</f>
        <v>0</v>
      </c>
      <c r="P31" t="s">
        <v>26</v>
      </c>
    </row>
    <row r="32" spans="1:18" ht="25.5" x14ac:dyDescent="0.2">
      <c r="A32" s="28" t="s">
        <v>56</v>
      </c>
      <c r="E32" s="29" t="s">
        <v>172</v>
      </c>
    </row>
    <row r="33" spans="1:16" x14ac:dyDescent="0.2">
      <c r="A33" s="30" t="s">
        <v>58</v>
      </c>
      <c r="E33" s="31" t="s">
        <v>173</v>
      </c>
    </row>
    <row r="34" spans="1:16" ht="114.75" x14ac:dyDescent="0.2">
      <c r="A34" t="s">
        <v>59</v>
      </c>
      <c r="E34" s="29" t="s">
        <v>174</v>
      </c>
    </row>
    <row r="35" spans="1:16" x14ac:dyDescent="0.2">
      <c r="A35" s="18" t="s">
        <v>50</v>
      </c>
      <c r="B35" s="23" t="s">
        <v>81</v>
      </c>
      <c r="C35" s="23" t="s">
        <v>175</v>
      </c>
      <c r="D35" s="18" t="s">
        <v>144</v>
      </c>
      <c r="E35" s="24" t="s">
        <v>176</v>
      </c>
      <c r="F35" s="25" t="s">
        <v>171</v>
      </c>
      <c r="G35" s="26">
        <v>103.12</v>
      </c>
      <c r="H35" s="27"/>
      <c r="I35" s="27">
        <f>ROUND(ROUND(H35,2)*ROUND(G35,3),2)</f>
        <v>0</v>
      </c>
      <c r="J35" s="25" t="s">
        <v>55</v>
      </c>
      <c r="O35">
        <f>(I35*21)/100</f>
        <v>0</v>
      </c>
      <c r="P35" t="s">
        <v>26</v>
      </c>
    </row>
    <row r="36" spans="1:16" ht="25.5" x14ac:dyDescent="0.2">
      <c r="A36" s="28" t="s">
        <v>56</v>
      </c>
      <c r="E36" s="29" t="s">
        <v>177</v>
      </c>
    </row>
    <row r="37" spans="1:16" x14ac:dyDescent="0.2">
      <c r="A37" s="30" t="s">
        <v>58</v>
      </c>
      <c r="E37" s="31" t="s">
        <v>178</v>
      </c>
    </row>
    <row r="38" spans="1:16" ht="114.75" x14ac:dyDescent="0.2">
      <c r="A38" t="s">
        <v>59</v>
      </c>
      <c r="E38" s="29" t="s">
        <v>174</v>
      </c>
    </row>
    <row r="39" spans="1:16" x14ac:dyDescent="0.2">
      <c r="A39" s="18" t="s">
        <v>50</v>
      </c>
      <c r="B39" s="23" t="s">
        <v>86</v>
      </c>
      <c r="C39" s="23" t="s">
        <v>175</v>
      </c>
      <c r="D39" s="18" t="s">
        <v>150</v>
      </c>
      <c r="E39" s="24" t="s">
        <v>176</v>
      </c>
      <c r="F39" s="25" t="s">
        <v>171</v>
      </c>
      <c r="G39" s="26">
        <v>11.34</v>
      </c>
      <c r="H39" s="27"/>
      <c r="I39" s="27">
        <f>ROUND(ROUND(H39,2)*ROUND(G39,3),2)</f>
        <v>0</v>
      </c>
      <c r="J39" s="25" t="s">
        <v>55</v>
      </c>
      <c r="O39">
        <f>(I39*21)/100</f>
        <v>0</v>
      </c>
      <c r="P39" t="s">
        <v>26</v>
      </c>
    </row>
    <row r="40" spans="1:16" ht="25.5" x14ac:dyDescent="0.2">
      <c r="A40" s="28" t="s">
        <v>56</v>
      </c>
      <c r="E40" s="29" t="s">
        <v>179</v>
      </c>
    </row>
    <row r="41" spans="1:16" x14ac:dyDescent="0.2">
      <c r="A41" s="30" t="s">
        <v>58</v>
      </c>
      <c r="E41" s="31" t="s">
        <v>180</v>
      </c>
    </row>
    <row r="42" spans="1:16" ht="114.75" x14ac:dyDescent="0.2">
      <c r="A42" t="s">
        <v>59</v>
      </c>
      <c r="E42" s="29" t="s">
        <v>181</v>
      </c>
    </row>
    <row r="43" spans="1:16" x14ac:dyDescent="0.2">
      <c r="A43" s="18" t="s">
        <v>50</v>
      </c>
      <c r="B43" s="23" t="s">
        <v>42</v>
      </c>
      <c r="C43" s="23" t="s">
        <v>182</v>
      </c>
      <c r="D43" s="18" t="s">
        <v>52</v>
      </c>
      <c r="E43" s="24" t="s">
        <v>183</v>
      </c>
      <c r="F43" s="25" t="s">
        <v>159</v>
      </c>
      <c r="G43" s="26">
        <v>32.799999999999997</v>
      </c>
      <c r="H43" s="27"/>
      <c r="I43" s="27">
        <f>ROUND(ROUND(H43,2)*ROUND(G43,3),2)</f>
        <v>0</v>
      </c>
      <c r="J43" s="25" t="s">
        <v>55</v>
      </c>
      <c r="O43">
        <f>(I43*21)/100</f>
        <v>0</v>
      </c>
      <c r="P43" t="s">
        <v>26</v>
      </c>
    </row>
    <row r="44" spans="1:16" ht="25.5" x14ac:dyDescent="0.2">
      <c r="A44" s="28" t="s">
        <v>56</v>
      </c>
      <c r="E44" s="29" t="s">
        <v>184</v>
      </c>
    </row>
    <row r="45" spans="1:16" x14ac:dyDescent="0.2">
      <c r="A45" s="30" t="s">
        <v>58</v>
      </c>
      <c r="E45" s="31" t="s">
        <v>185</v>
      </c>
    </row>
    <row r="46" spans="1:16" ht="89.25" x14ac:dyDescent="0.2">
      <c r="A46" t="s">
        <v>59</v>
      </c>
      <c r="E46" s="29" t="s">
        <v>186</v>
      </c>
    </row>
    <row r="47" spans="1:16" x14ac:dyDescent="0.2">
      <c r="A47" s="18" t="s">
        <v>50</v>
      </c>
      <c r="B47" s="23" t="s">
        <v>44</v>
      </c>
      <c r="C47" s="23" t="s">
        <v>187</v>
      </c>
      <c r="D47" s="18" t="s">
        <v>52</v>
      </c>
      <c r="E47" s="24" t="s">
        <v>188</v>
      </c>
      <c r="F47" s="25" t="s">
        <v>171</v>
      </c>
      <c r="G47" s="26">
        <v>6.5110000000000001</v>
      </c>
      <c r="H47" s="27"/>
      <c r="I47" s="27">
        <f>ROUND(ROUND(H47,2)*ROUND(G47,3),2)</f>
        <v>0</v>
      </c>
      <c r="J47" s="25" t="s">
        <v>55</v>
      </c>
      <c r="O47">
        <f>(I47*21)/100</f>
        <v>0</v>
      </c>
      <c r="P47" t="s">
        <v>26</v>
      </c>
    </row>
    <row r="48" spans="1:16" ht="25.5" x14ac:dyDescent="0.2">
      <c r="A48" s="28" t="s">
        <v>56</v>
      </c>
      <c r="E48" s="29" t="s">
        <v>189</v>
      </c>
    </row>
    <row r="49" spans="1:16" x14ac:dyDescent="0.2">
      <c r="A49" s="30" t="s">
        <v>58</v>
      </c>
      <c r="E49" s="31" t="s">
        <v>190</v>
      </c>
    </row>
    <row r="50" spans="1:16" ht="114.75" x14ac:dyDescent="0.2">
      <c r="A50" t="s">
        <v>59</v>
      </c>
      <c r="E50" s="29" t="s">
        <v>191</v>
      </c>
    </row>
    <row r="51" spans="1:16" x14ac:dyDescent="0.2">
      <c r="A51" s="18" t="s">
        <v>50</v>
      </c>
      <c r="B51" s="23" t="s">
        <v>46</v>
      </c>
      <c r="C51" s="23" t="s">
        <v>192</v>
      </c>
      <c r="D51" s="18" t="s">
        <v>52</v>
      </c>
      <c r="E51" s="24" t="s">
        <v>193</v>
      </c>
      <c r="F51" s="25" t="s">
        <v>165</v>
      </c>
      <c r="G51" s="26">
        <v>253.27500000000001</v>
      </c>
      <c r="H51" s="27"/>
      <c r="I51" s="27">
        <f>ROUND(ROUND(H51,2)*ROUND(G51,3),2)</f>
        <v>0</v>
      </c>
      <c r="J51" s="25" t="s">
        <v>55</v>
      </c>
      <c r="O51">
        <f>(I51*21)/100</f>
        <v>0</v>
      </c>
      <c r="P51" t="s">
        <v>26</v>
      </c>
    </row>
    <row r="52" spans="1:16" ht="25.5" x14ac:dyDescent="0.2">
      <c r="A52" s="28" t="s">
        <v>56</v>
      </c>
      <c r="E52" s="29" t="s">
        <v>194</v>
      </c>
    </row>
    <row r="53" spans="1:16" x14ac:dyDescent="0.2">
      <c r="A53" s="30" t="s">
        <v>58</v>
      </c>
      <c r="E53" s="31" t="s">
        <v>195</v>
      </c>
    </row>
    <row r="54" spans="1:16" ht="89.25" x14ac:dyDescent="0.2">
      <c r="A54" t="s">
        <v>59</v>
      </c>
      <c r="E54" s="29" t="s">
        <v>196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33"/>
  <sheetViews>
    <sheetView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J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J2" s="1"/>
      <c r="O2">
        <f>0+O9</f>
        <v>0</v>
      </c>
      <c r="P2" t="s">
        <v>25</v>
      </c>
    </row>
    <row r="3" spans="1:18" ht="15" customHeight="1" x14ac:dyDescent="0.25">
      <c r="A3" t="s">
        <v>11</v>
      </c>
      <c r="B3" s="11" t="s">
        <v>13</v>
      </c>
      <c r="C3" s="39" t="s">
        <v>14</v>
      </c>
      <c r="D3" s="35"/>
      <c r="E3" s="12" t="s">
        <v>15</v>
      </c>
      <c r="F3" s="1"/>
      <c r="G3" s="8"/>
      <c r="H3" s="7" t="s">
        <v>27</v>
      </c>
      <c r="I3" s="34">
        <f>0+I9</f>
        <v>0</v>
      </c>
      <c r="J3" s="9"/>
      <c r="O3" t="s">
        <v>22</v>
      </c>
      <c r="P3" t="s">
        <v>26</v>
      </c>
    </row>
    <row r="4" spans="1:18" ht="15" customHeight="1" x14ac:dyDescent="0.25">
      <c r="A4" t="s">
        <v>16</v>
      </c>
      <c r="B4" s="11" t="s">
        <v>17</v>
      </c>
      <c r="C4" s="39" t="s">
        <v>197</v>
      </c>
      <c r="D4" s="35"/>
      <c r="E4" s="12" t="s">
        <v>198</v>
      </c>
      <c r="F4" s="1"/>
      <c r="G4" s="1"/>
      <c r="H4" s="10"/>
      <c r="I4" s="10"/>
      <c r="J4" s="1"/>
      <c r="O4" t="s">
        <v>23</v>
      </c>
      <c r="P4" t="s">
        <v>26</v>
      </c>
    </row>
    <row r="5" spans="1:18" ht="12.75" customHeight="1" x14ac:dyDescent="0.25">
      <c r="A5" t="s">
        <v>20</v>
      </c>
      <c r="B5" s="14" t="s">
        <v>21</v>
      </c>
      <c r="C5" s="40" t="s">
        <v>27</v>
      </c>
      <c r="D5" s="41"/>
      <c r="E5" s="15" t="s">
        <v>28</v>
      </c>
      <c r="F5" s="5"/>
      <c r="G5" s="5"/>
      <c r="H5" s="5"/>
      <c r="I5" s="5"/>
      <c r="J5" s="5"/>
      <c r="O5" t="s">
        <v>24</v>
      </c>
      <c r="P5" t="s">
        <v>26</v>
      </c>
    </row>
    <row r="6" spans="1:18" ht="12.75" customHeight="1" x14ac:dyDescent="0.2">
      <c r="A6" s="38" t="s">
        <v>29</v>
      </c>
      <c r="B6" s="38" t="s">
        <v>31</v>
      </c>
      <c r="C6" s="38" t="s">
        <v>32</v>
      </c>
      <c r="D6" s="38" t="s">
        <v>33</v>
      </c>
      <c r="E6" s="38" t="s">
        <v>34</v>
      </c>
      <c r="F6" s="38" t="s">
        <v>36</v>
      </c>
      <c r="G6" s="38" t="s">
        <v>38</v>
      </c>
      <c r="H6" s="38" t="s">
        <v>40</v>
      </c>
      <c r="I6" s="38"/>
      <c r="J6" s="38" t="s">
        <v>45</v>
      </c>
    </row>
    <row r="7" spans="1:18" ht="12.75" customHeight="1" x14ac:dyDescent="0.2">
      <c r="A7" s="38"/>
      <c r="B7" s="38"/>
      <c r="C7" s="38"/>
      <c r="D7" s="38"/>
      <c r="E7" s="38"/>
      <c r="F7" s="38"/>
      <c r="G7" s="38"/>
      <c r="H7" s="13" t="s">
        <v>41</v>
      </c>
      <c r="I7" s="13" t="s">
        <v>43</v>
      </c>
      <c r="J7" s="38"/>
    </row>
    <row r="8" spans="1:18" ht="12.75" customHeight="1" x14ac:dyDescent="0.2">
      <c r="A8" s="13" t="s">
        <v>30</v>
      </c>
      <c r="B8" s="13" t="s">
        <v>27</v>
      </c>
      <c r="C8" s="13" t="s">
        <v>26</v>
      </c>
      <c r="D8" s="13" t="s">
        <v>25</v>
      </c>
      <c r="E8" s="13" t="s">
        <v>35</v>
      </c>
      <c r="F8" s="13" t="s">
        <v>37</v>
      </c>
      <c r="G8" s="13" t="s">
        <v>39</v>
      </c>
      <c r="H8" s="13">
        <v>9</v>
      </c>
      <c r="I8" s="13" t="s">
        <v>44</v>
      </c>
      <c r="J8" s="13" t="s">
        <v>46</v>
      </c>
    </row>
    <row r="9" spans="1:18" ht="12.75" customHeight="1" x14ac:dyDescent="0.2">
      <c r="A9" s="19" t="s">
        <v>47</v>
      </c>
      <c r="B9" s="19"/>
      <c r="C9" s="20" t="s">
        <v>30</v>
      </c>
      <c r="D9" s="19"/>
      <c r="E9" s="21" t="s">
        <v>142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0+I10+I14+I18+I22+I26+I30</f>
        <v>0</v>
      </c>
      <c r="R9">
        <f>0+O10+O14+O18+O22+O26+O30</f>
        <v>0</v>
      </c>
    </row>
    <row r="10" spans="1:18" x14ac:dyDescent="0.2">
      <c r="A10" s="18" t="s">
        <v>50</v>
      </c>
      <c r="B10" s="23" t="s">
        <v>27</v>
      </c>
      <c r="C10" s="23" t="s">
        <v>199</v>
      </c>
      <c r="D10" s="18" t="s">
        <v>52</v>
      </c>
      <c r="E10" s="24" t="s">
        <v>200</v>
      </c>
      <c r="F10" s="25" t="s">
        <v>165</v>
      </c>
      <c r="G10" s="26">
        <v>20</v>
      </c>
      <c r="H10" s="27"/>
      <c r="I10" s="27">
        <f>ROUND(ROUND(H10,2)*ROUND(G10,3),2)</f>
        <v>0</v>
      </c>
      <c r="J10" s="25" t="s">
        <v>55</v>
      </c>
      <c r="O10">
        <f>(I10*21)/100</f>
        <v>0</v>
      </c>
      <c r="P10" t="s">
        <v>26</v>
      </c>
    </row>
    <row r="11" spans="1:18" ht="25.5" x14ac:dyDescent="0.2">
      <c r="A11" s="28" t="s">
        <v>56</v>
      </c>
      <c r="E11" s="29" t="s">
        <v>201</v>
      </c>
    </row>
    <row r="12" spans="1:18" x14ac:dyDescent="0.2">
      <c r="A12" s="30" t="s">
        <v>58</v>
      </c>
      <c r="E12" s="31" t="s">
        <v>52</v>
      </c>
    </row>
    <row r="13" spans="1:18" x14ac:dyDescent="0.2">
      <c r="A13" t="s">
        <v>59</v>
      </c>
      <c r="E13" s="29" t="s">
        <v>202</v>
      </c>
    </row>
    <row r="14" spans="1:18" x14ac:dyDescent="0.2">
      <c r="A14" s="18" t="s">
        <v>50</v>
      </c>
      <c r="B14" s="23" t="s">
        <v>26</v>
      </c>
      <c r="C14" s="23" t="s">
        <v>203</v>
      </c>
      <c r="D14" s="18" t="s">
        <v>52</v>
      </c>
      <c r="E14" s="24" t="s">
        <v>204</v>
      </c>
      <c r="F14" s="25" t="s">
        <v>165</v>
      </c>
      <c r="G14" s="26">
        <v>20</v>
      </c>
      <c r="H14" s="27"/>
      <c r="I14" s="27">
        <f>ROUND(ROUND(H14,2)*ROUND(G14,3),2)</f>
        <v>0</v>
      </c>
      <c r="J14" s="25" t="s">
        <v>55</v>
      </c>
      <c r="O14">
        <f>(I14*21)/100</f>
        <v>0</v>
      </c>
      <c r="P14" t="s">
        <v>26</v>
      </c>
    </row>
    <row r="15" spans="1:18" x14ac:dyDescent="0.2">
      <c r="A15" s="28" t="s">
        <v>56</v>
      </c>
      <c r="E15" s="29" t="s">
        <v>205</v>
      </c>
    </row>
    <row r="16" spans="1:18" x14ac:dyDescent="0.2">
      <c r="A16" s="30" t="s">
        <v>58</v>
      </c>
      <c r="E16" s="31" t="s">
        <v>52</v>
      </c>
    </row>
    <row r="17" spans="1:16" x14ac:dyDescent="0.2">
      <c r="A17" t="s">
        <v>59</v>
      </c>
      <c r="E17" s="29" t="s">
        <v>202</v>
      </c>
    </row>
    <row r="18" spans="1:16" x14ac:dyDescent="0.2">
      <c r="A18" s="18" t="s">
        <v>50</v>
      </c>
      <c r="B18" s="23" t="s">
        <v>25</v>
      </c>
      <c r="C18" s="23" t="s">
        <v>206</v>
      </c>
      <c r="D18" s="18" t="s">
        <v>52</v>
      </c>
      <c r="E18" s="24" t="s">
        <v>207</v>
      </c>
      <c r="F18" s="25" t="s">
        <v>54</v>
      </c>
      <c r="G18" s="26">
        <v>1</v>
      </c>
      <c r="H18" s="27"/>
      <c r="I18" s="27">
        <f>ROUND(ROUND(H18,2)*ROUND(G18,3),2)</f>
        <v>0</v>
      </c>
      <c r="J18" s="25" t="s">
        <v>55</v>
      </c>
      <c r="O18">
        <f>(I18*21)/100</f>
        <v>0</v>
      </c>
      <c r="P18" t="s">
        <v>26</v>
      </c>
    </row>
    <row r="19" spans="1:16" ht="25.5" x14ac:dyDescent="0.2">
      <c r="A19" s="28" t="s">
        <v>56</v>
      </c>
      <c r="E19" s="29" t="s">
        <v>208</v>
      </c>
    </row>
    <row r="20" spans="1:16" x14ac:dyDescent="0.2">
      <c r="A20" s="30" t="s">
        <v>58</v>
      </c>
      <c r="E20" s="31" t="s">
        <v>52</v>
      </c>
    </row>
    <row r="21" spans="1:16" x14ac:dyDescent="0.2">
      <c r="A21" t="s">
        <v>59</v>
      </c>
      <c r="E21" s="29" t="s">
        <v>202</v>
      </c>
    </row>
    <row r="22" spans="1:16" x14ac:dyDescent="0.2">
      <c r="A22" s="18" t="s">
        <v>50</v>
      </c>
      <c r="B22" s="23" t="s">
        <v>35</v>
      </c>
      <c r="C22" s="23" t="s">
        <v>209</v>
      </c>
      <c r="D22" s="18" t="s">
        <v>52</v>
      </c>
      <c r="E22" s="24" t="s">
        <v>210</v>
      </c>
      <c r="F22" s="25" t="s">
        <v>138</v>
      </c>
      <c r="G22" s="26">
        <v>1</v>
      </c>
      <c r="H22" s="27"/>
      <c r="I22" s="27">
        <f>ROUND(ROUND(H22,2)*ROUND(G22,3),2)</f>
        <v>0</v>
      </c>
      <c r="J22" s="25" t="s">
        <v>55</v>
      </c>
      <c r="O22">
        <f>(I22*21)/100</f>
        <v>0</v>
      </c>
      <c r="P22" t="s">
        <v>26</v>
      </c>
    </row>
    <row r="23" spans="1:16" ht="89.25" x14ac:dyDescent="0.2">
      <c r="A23" s="28" t="s">
        <v>56</v>
      </c>
      <c r="E23" s="29" t="s">
        <v>211</v>
      </c>
    </row>
    <row r="24" spans="1:16" x14ac:dyDescent="0.2">
      <c r="A24" s="30" t="s">
        <v>58</v>
      </c>
      <c r="E24" s="31" t="s">
        <v>52</v>
      </c>
    </row>
    <row r="25" spans="1:16" x14ac:dyDescent="0.2">
      <c r="A25" t="s">
        <v>59</v>
      </c>
      <c r="E25" s="29" t="s">
        <v>202</v>
      </c>
    </row>
    <row r="26" spans="1:16" x14ac:dyDescent="0.2">
      <c r="A26" s="18" t="s">
        <v>50</v>
      </c>
      <c r="B26" s="23" t="s">
        <v>37</v>
      </c>
      <c r="C26" s="23" t="s">
        <v>212</v>
      </c>
      <c r="D26" s="18" t="s">
        <v>144</v>
      </c>
      <c r="E26" s="24" t="s">
        <v>213</v>
      </c>
      <c r="F26" s="25" t="s">
        <v>54</v>
      </c>
      <c r="G26" s="26">
        <v>1</v>
      </c>
      <c r="H26" s="27"/>
      <c r="I26" s="27">
        <f>ROUND(ROUND(H26,2)*ROUND(G26,3),2)</f>
        <v>0</v>
      </c>
      <c r="J26" s="25" t="s">
        <v>55</v>
      </c>
      <c r="O26">
        <f>(I26*21)/100</f>
        <v>0</v>
      </c>
      <c r="P26" t="s">
        <v>26</v>
      </c>
    </row>
    <row r="27" spans="1:16" x14ac:dyDescent="0.2">
      <c r="A27" s="28" t="s">
        <v>56</v>
      </c>
      <c r="E27" s="29" t="s">
        <v>214</v>
      </c>
    </row>
    <row r="28" spans="1:16" x14ac:dyDescent="0.2">
      <c r="A28" s="30" t="s">
        <v>58</v>
      </c>
      <c r="E28" s="31" t="s">
        <v>52</v>
      </c>
    </row>
    <row r="29" spans="1:16" x14ac:dyDescent="0.2">
      <c r="A29" t="s">
        <v>59</v>
      </c>
      <c r="E29" s="29" t="s">
        <v>215</v>
      </c>
    </row>
    <row r="30" spans="1:16" x14ac:dyDescent="0.2">
      <c r="A30" s="18" t="s">
        <v>50</v>
      </c>
      <c r="B30" s="23" t="s">
        <v>39</v>
      </c>
      <c r="C30" s="23" t="s">
        <v>212</v>
      </c>
      <c r="D30" s="18" t="s">
        <v>150</v>
      </c>
      <c r="E30" s="24" t="s">
        <v>213</v>
      </c>
      <c r="F30" s="25" t="s">
        <v>54</v>
      </c>
      <c r="G30" s="26">
        <v>1</v>
      </c>
      <c r="H30" s="27"/>
      <c r="I30" s="27">
        <f>ROUND(ROUND(H30,2)*ROUND(G30,3),2)</f>
        <v>0</v>
      </c>
      <c r="J30" s="25" t="s">
        <v>55</v>
      </c>
      <c r="O30">
        <f>(I30*21)/100</f>
        <v>0</v>
      </c>
      <c r="P30" t="s">
        <v>26</v>
      </c>
    </row>
    <row r="31" spans="1:16" ht="25.5" x14ac:dyDescent="0.2">
      <c r="A31" s="28" t="s">
        <v>56</v>
      </c>
      <c r="E31" s="29" t="s">
        <v>216</v>
      </c>
    </row>
    <row r="32" spans="1:16" x14ac:dyDescent="0.2">
      <c r="A32" s="30" t="s">
        <v>58</v>
      </c>
      <c r="E32" s="31" t="s">
        <v>52</v>
      </c>
    </row>
    <row r="33" spans="1:5" x14ac:dyDescent="0.2">
      <c r="A33" t="s">
        <v>59</v>
      </c>
      <c r="E33" s="29" t="s">
        <v>215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437"/>
  <sheetViews>
    <sheetView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J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J2" s="1"/>
      <c r="O2">
        <f>0+O9+O18+O123+O172+O197+O254+O303+O328+O341</f>
        <v>0</v>
      </c>
      <c r="P2" t="s">
        <v>25</v>
      </c>
    </row>
    <row r="3" spans="1:18" ht="15" customHeight="1" x14ac:dyDescent="0.25">
      <c r="A3" t="s">
        <v>11</v>
      </c>
      <c r="B3" s="11" t="s">
        <v>13</v>
      </c>
      <c r="C3" s="39" t="s">
        <v>14</v>
      </c>
      <c r="D3" s="35"/>
      <c r="E3" s="12" t="s">
        <v>15</v>
      </c>
      <c r="F3" s="1"/>
      <c r="G3" s="8"/>
      <c r="H3" s="7" t="s">
        <v>27</v>
      </c>
      <c r="I3" s="34">
        <f>0+I9+I18+I123+I172+I197+I254+I303+I328+I341</f>
        <v>0</v>
      </c>
      <c r="J3" s="9"/>
      <c r="O3" t="s">
        <v>22</v>
      </c>
      <c r="P3" t="s">
        <v>26</v>
      </c>
    </row>
    <row r="4" spans="1:18" ht="15" customHeight="1" x14ac:dyDescent="0.25">
      <c r="A4" t="s">
        <v>16</v>
      </c>
      <c r="B4" s="11" t="s">
        <v>17</v>
      </c>
      <c r="C4" s="39" t="s">
        <v>217</v>
      </c>
      <c r="D4" s="35"/>
      <c r="E4" s="12" t="s">
        <v>218</v>
      </c>
      <c r="F4" s="1"/>
      <c r="G4" s="1"/>
      <c r="H4" s="10"/>
      <c r="I4" s="10"/>
      <c r="J4" s="1"/>
      <c r="O4" t="s">
        <v>23</v>
      </c>
      <c r="P4" t="s">
        <v>26</v>
      </c>
    </row>
    <row r="5" spans="1:18" ht="12.75" customHeight="1" x14ac:dyDescent="0.25">
      <c r="A5" t="s">
        <v>20</v>
      </c>
      <c r="B5" s="14" t="s">
        <v>21</v>
      </c>
      <c r="C5" s="40" t="s">
        <v>27</v>
      </c>
      <c r="D5" s="41"/>
      <c r="E5" s="15" t="s">
        <v>28</v>
      </c>
      <c r="F5" s="5"/>
      <c r="G5" s="5"/>
      <c r="H5" s="5"/>
      <c r="I5" s="5"/>
      <c r="J5" s="5"/>
      <c r="O5" t="s">
        <v>24</v>
      </c>
      <c r="P5" t="s">
        <v>26</v>
      </c>
    </row>
    <row r="6" spans="1:18" ht="12.75" customHeight="1" x14ac:dyDescent="0.2">
      <c r="A6" s="38" t="s">
        <v>29</v>
      </c>
      <c r="B6" s="38" t="s">
        <v>31</v>
      </c>
      <c r="C6" s="38" t="s">
        <v>32</v>
      </c>
      <c r="D6" s="38" t="s">
        <v>33</v>
      </c>
      <c r="E6" s="38" t="s">
        <v>34</v>
      </c>
      <c r="F6" s="38" t="s">
        <v>36</v>
      </c>
      <c r="G6" s="38" t="s">
        <v>38</v>
      </c>
      <c r="H6" s="38" t="s">
        <v>40</v>
      </c>
      <c r="I6" s="38"/>
      <c r="J6" s="38" t="s">
        <v>45</v>
      </c>
    </row>
    <row r="7" spans="1:18" ht="12.75" customHeight="1" x14ac:dyDescent="0.2">
      <c r="A7" s="38"/>
      <c r="B7" s="38"/>
      <c r="C7" s="38"/>
      <c r="D7" s="38"/>
      <c r="E7" s="38"/>
      <c r="F7" s="38"/>
      <c r="G7" s="38"/>
      <c r="H7" s="13" t="s">
        <v>41</v>
      </c>
      <c r="I7" s="13" t="s">
        <v>43</v>
      </c>
      <c r="J7" s="38"/>
    </row>
    <row r="8" spans="1:18" ht="12.75" customHeight="1" x14ac:dyDescent="0.2">
      <c r="A8" s="13" t="s">
        <v>30</v>
      </c>
      <c r="B8" s="13" t="s">
        <v>27</v>
      </c>
      <c r="C8" s="13" t="s">
        <v>26</v>
      </c>
      <c r="D8" s="13" t="s">
        <v>25</v>
      </c>
      <c r="E8" s="13" t="s">
        <v>35</v>
      </c>
      <c r="F8" s="13" t="s">
        <v>37</v>
      </c>
      <c r="G8" s="13" t="s">
        <v>39</v>
      </c>
      <c r="H8" s="13">
        <v>9</v>
      </c>
      <c r="I8" s="13" t="s">
        <v>44</v>
      </c>
      <c r="J8" s="13" t="s">
        <v>46</v>
      </c>
    </row>
    <row r="9" spans="1:18" ht="12.75" customHeight="1" x14ac:dyDescent="0.2">
      <c r="A9" s="19" t="s">
        <v>47</v>
      </c>
      <c r="B9" s="19"/>
      <c r="C9" s="20" t="s">
        <v>30</v>
      </c>
      <c r="D9" s="19"/>
      <c r="E9" s="21" t="s">
        <v>142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0+I10+I14</f>
        <v>0</v>
      </c>
      <c r="R9">
        <f>0+O10+O14</f>
        <v>0</v>
      </c>
    </row>
    <row r="10" spans="1:18" x14ac:dyDescent="0.2">
      <c r="A10" s="18" t="s">
        <v>50</v>
      </c>
      <c r="B10" s="23" t="s">
        <v>27</v>
      </c>
      <c r="C10" s="23" t="s">
        <v>143</v>
      </c>
      <c r="D10" s="18" t="s">
        <v>52</v>
      </c>
      <c r="E10" s="24" t="s">
        <v>145</v>
      </c>
      <c r="F10" s="25" t="s">
        <v>146</v>
      </c>
      <c r="G10" s="26">
        <v>1244.7180000000001</v>
      </c>
      <c r="H10" s="27"/>
      <c r="I10" s="27">
        <f>ROUND(ROUND(H10,2)*ROUND(G10,3),2)</f>
        <v>0</v>
      </c>
      <c r="J10" s="25" t="s">
        <v>55</v>
      </c>
      <c r="O10">
        <f>(I10*21)/100</f>
        <v>0</v>
      </c>
      <c r="P10" t="s">
        <v>26</v>
      </c>
    </row>
    <row r="11" spans="1:18" ht="25.5" x14ac:dyDescent="0.2">
      <c r="A11" s="28" t="s">
        <v>56</v>
      </c>
      <c r="E11" s="29" t="s">
        <v>219</v>
      </c>
    </row>
    <row r="12" spans="1:18" x14ac:dyDescent="0.2">
      <c r="A12" s="30" t="s">
        <v>58</v>
      </c>
      <c r="E12" s="31" t="s">
        <v>220</v>
      </c>
    </row>
    <row r="13" spans="1:18" ht="25.5" x14ac:dyDescent="0.2">
      <c r="A13" t="s">
        <v>59</v>
      </c>
      <c r="E13" s="29" t="s">
        <v>149</v>
      </c>
    </row>
    <row r="14" spans="1:18" x14ac:dyDescent="0.2">
      <c r="A14" s="18" t="s">
        <v>50</v>
      </c>
      <c r="B14" s="23" t="s">
        <v>26</v>
      </c>
      <c r="C14" s="23" t="s">
        <v>221</v>
      </c>
      <c r="D14" s="18" t="s">
        <v>52</v>
      </c>
      <c r="E14" s="24" t="s">
        <v>222</v>
      </c>
      <c r="F14" s="25" t="s">
        <v>54</v>
      </c>
      <c r="G14" s="26">
        <v>1</v>
      </c>
      <c r="H14" s="27"/>
      <c r="I14" s="27">
        <f>ROUND(ROUND(H14,2)*ROUND(G14,3),2)</f>
        <v>0</v>
      </c>
      <c r="J14" s="25" t="s">
        <v>55</v>
      </c>
      <c r="O14">
        <f>(I14*21)/100</f>
        <v>0</v>
      </c>
      <c r="P14" t="s">
        <v>26</v>
      </c>
    </row>
    <row r="15" spans="1:18" x14ac:dyDescent="0.2">
      <c r="A15" s="28" t="s">
        <v>56</v>
      </c>
      <c r="E15" s="29" t="s">
        <v>223</v>
      </c>
    </row>
    <row r="16" spans="1:18" x14ac:dyDescent="0.2">
      <c r="A16" s="30" t="s">
        <v>58</v>
      </c>
      <c r="E16" s="31" t="s">
        <v>52</v>
      </c>
    </row>
    <row r="17" spans="1:18" x14ac:dyDescent="0.2">
      <c r="A17" t="s">
        <v>59</v>
      </c>
      <c r="E17" s="29" t="s">
        <v>215</v>
      </c>
    </row>
    <row r="18" spans="1:18" ht="12.75" customHeight="1" x14ac:dyDescent="0.2">
      <c r="A18" s="5" t="s">
        <v>47</v>
      </c>
      <c r="B18" s="5"/>
      <c r="C18" s="32" t="s">
        <v>27</v>
      </c>
      <c r="D18" s="5"/>
      <c r="E18" s="21" t="s">
        <v>224</v>
      </c>
      <c r="F18" s="5"/>
      <c r="G18" s="5"/>
      <c r="H18" s="5"/>
      <c r="I18" s="33">
        <f>0+Q18</f>
        <v>0</v>
      </c>
      <c r="J18" s="5"/>
      <c r="O18">
        <f>0+R18</f>
        <v>0</v>
      </c>
      <c r="Q18">
        <f>0+I19+I23+I27+I31+I35+I39+I43+I47+I51+I55+I59+I63+I67+I71+I75+I79+I83+I87+I91+I95+I99+I103+I107+I111+I115+I119</f>
        <v>0</v>
      </c>
      <c r="R18">
        <f>0+O19+O23+O27+O31+O35+O39+O43+O47+O51+O55+O59+O63+O67+O71+O75+O79+O83+O87+O91+O95+O99+O103+O107+O111+O115+O119</f>
        <v>0</v>
      </c>
    </row>
    <row r="19" spans="1:18" x14ac:dyDescent="0.2">
      <c r="A19" s="18" t="s">
        <v>50</v>
      </c>
      <c r="B19" s="23" t="s">
        <v>25</v>
      </c>
      <c r="C19" s="23" t="s">
        <v>225</v>
      </c>
      <c r="D19" s="18" t="s">
        <v>52</v>
      </c>
      <c r="E19" s="24" t="s">
        <v>226</v>
      </c>
      <c r="F19" s="25" t="s">
        <v>165</v>
      </c>
      <c r="G19" s="26">
        <v>268.22300000000001</v>
      </c>
      <c r="H19" s="27"/>
      <c r="I19" s="27">
        <f>ROUND(ROUND(H19,2)*ROUND(G19,3),2)</f>
        <v>0</v>
      </c>
      <c r="J19" s="25" t="s">
        <v>55</v>
      </c>
      <c r="O19">
        <f>(I19*21)/100</f>
        <v>0</v>
      </c>
      <c r="P19" t="s">
        <v>26</v>
      </c>
    </row>
    <row r="20" spans="1:18" x14ac:dyDescent="0.2">
      <c r="A20" s="28" t="s">
        <v>56</v>
      </c>
      <c r="E20" s="29" t="s">
        <v>227</v>
      </c>
    </row>
    <row r="21" spans="1:18" x14ac:dyDescent="0.2">
      <c r="A21" s="30" t="s">
        <v>58</v>
      </c>
      <c r="E21" s="31" t="s">
        <v>228</v>
      </c>
    </row>
    <row r="22" spans="1:18" ht="38.25" x14ac:dyDescent="0.2">
      <c r="A22" t="s">
        <v>59</v>
      </c>
      <c r="E22" s="29" t="s">
        <v>229</v>
      </c>
    </row>
    <row r="23" spans="1:18" x14ac:dyDescent="0.2">
      <c r="A23" s="18" t="s">
        <v>50</v>
      </c>
      <c r="B23" s="23" t="s">
        <v>35</v>
      </c>
      <c r="C23" s="23" t="s">
        <v>230</v>
      </c>
      <c r="D23" s="18" t="s">
        <v>52</v>
      </c>
      <c r="E23" s="24" t="s">
        <v>231</v>
      </c>
      <c r="F23" s="25" t="s">
        <v>138</v>
      </c>
      <c r="G23" s="26">
        <v>1</v>
      </c>
      <c r="H23" s="27"/>
      <c r="I23" s="27">
        <f>ROUND(ROUND(H23,2)*ROUND(G23,3),2)</f>
        <v>0</v>
      </c>
      <c r="J23" s="25" t="s">
        <v>55</v>
      </c>
      <c r="O23">
        <f>(I23*21)/100</f>
        <v>0</v>
      </c>
      <c r="P23" t="s">
        <v>26</v>
      </c>
    </row>
    <row r="24" spans="1:18" ht="25.5" x14ac:dyDescent="0.2">
      <c r="A24" s="28" t="s">
        <v>56</v>
      </c>
      <c r="E24" s="29" t="s">
        <v>232</v>
      </c>
    </row>
    <row r="25" spans="1:18" x14ac:dyDescent="0.2">
      <c r="A25" s="30" t="s">
        <v>58</v>
      </c>
      <c r="E25" s="31" t="s">
        <v>52</v>
      </c>
    </row>
    <row r="26" spans="1:18" ht="191.25" x14ac:dyDescent="0.2">
      <c r="A26" t="s">
        <v>59</v>
      </c>
      <c r="E26" s="29" t="s">
        <v>233</v>
      </c>
    </row>
    <row r="27" spans="1:18" ht="25.5" x14ac:dyDescent="0.2">
      <c r="A27" s="18" t="s">
        <v>50</v>
      </c>
      <c r="B27" s="23" t="s">
        <v>37</v>
      </c>
      <c r="C27" s="23" t="s">
        <v>234</v>
      </c>
      <c r="D27" s="18" t="s">
        <v>144</v>
      </c>
      <c r="E27" s="24" t="s">
        <v>235</v>
      </c>
      <c r="F27" s="25" t="s">
        <v>171</v>
      </c>
      <c r="G27" s="26">
        <v>158.09</v>
      </c>
      <c r="H27" s="27"/>
      <c r="I27" s="27">
        <f>ROUND(ROUND(H27,2)*ROUND(G27,3),2)</f>
        <v>0</v>
      </c>
      <c r="J27" s="25" t="s">
        <v>55</v>
      </c>
      <c r="O27">
        <f>(I27*21)/100</f>
        <v>0</v>
      </c>
      <c r="P27" t="s">
        <v>26</v>
      </c>
    </row>
    <row r="28" spans="1:18" ht="25.5" x14ac:dyDescent="0.2">
      <c r="A28" s="28" t="s">
        <v>56</v>
      </c>
      <c r="E28" s="29" t="s">
        <v>236</v>
      </c>
    </row>
    <row r="29" spans="1:18" x14ac:dyDescent="0.2">
      <c r="A29" s="30" t="s">
        <v>58</v>
      </c>
      <c r="E29" s="31" t="s">
        <v>52</v>
      </c>
    </row>
    <row r="30" spans="1:18" ht="63.75" x14ac:dyDescent="0.2">
      <c r="A30" t="s">
        <v>59</v>
      </c>
      <c r="E30" s="29" t="s">
        <v>237</v>
      </c>
    </row>
    <row r="31" spans="1:18" ht="25.5" x14ac:dyDescent="0.2">
      <c r="A31" s="18" t="s">
        <v>50</v>
      </c>
      <c r="B31" s="23" t="s">
        <v>39</v>
      </c>
      <c r="C31" s="23" t="s">
        <v>234</v>
      </c>
      <c r="D31" s="18" t="s">
        <v>150</v>
      </c>
      <c r="E31" s="24" t="s">
        <v>235</v>
      </c>
      <c r="F31" s="25" t="s">
        <v>171</v>
      </c>
      <c r="G31" s="26">
        <v>19.7</v>
      </c>
      <c r="H31" s="27"/>
      <c r="I31" s="27">
        <f>ROUND(ROUND(H31,2)*ROUND(G31,3),2)</f>
        <v>0</v>
      </c>
      <c r="J31" s="25" t="s">
        <v>55</v>
      </c>
      <c r="O31">
        <f>(I31*21)/100</f>
        <v>0</v>
      </c>
      <c r="P31" t="s">
        <v>26</v>
      </c>
    </row>
    <row r="32" spans="1:18" ht="25.5" x14ac:dyDescent="0.2">
      <c r="A32" s="28" t="s">
        <v>56</v>
      </c>
      <c r="E32" s="29" t="s">
        <v>238</v>
      </c>
    </row>
    <row r="33" spans="1:16" x14ac:dyDescent="0.2">
      <c r="A33" s="30" t="s">
        <v>58</v>
      </c>
      <c r="E33" s="31" t="s">
        <v>52</v>
      </c>
    </row>
    <row r="34" spans="1:16" ht="63.75" x14ac:dyDescent="0.2">
      <c r="A34" t="s">
        <v>59</v>
      </c>
      <c r="E34" s="29" t="s">
        <v>237</v>
      </c>
    </row>
    <row r="35" spans="1:16" ht="25.5" x14ac:dyDescent="0.2">
      <c r="A35" s="18" t="s">
        <v>50</v>
      </c>
      <c r="B35" s="23" t="s">
        <v>81</v>
      </c>
      <c r="C35" s="23" t="s">
        <v>239</v>
      </c>
      <c r="D35" s="18" t="s">
        <v>144</v>
      </c>
      <c r="E35" s="24" t="s">
        <v>240</v>
      </c>
      <c r="F35" s="25" t="s">
        <v>171</v>
      </c>
      <c r="G35" s="26">
        <v>137.482</v>
      </c>
      <c r="H35" s="27"/>
      <c r="I35" s="27">
        <f>ROUND(ROUND(H35,2)*ROUND(G35,3),2)</f>
        <v>0</v>
      </c>
      <c r="J35" s="25" t="s">
        <v>55</v>
      </c>
      <c r="O35">
        <f>(I35*21)/100</f>
        <v>0</v>
      </c>
      <c r="P35" t="s">
        <v>26</v>
      </c>
    </row>
    <row r="36" spans="1:16" x14ac:dyDescent="0.2">
      <c r="A36" s="28" t="s">
        <v>56</v>
      </c>
      <c r="E36" s="29" t="s">
        <v>241</v>
      </c>
    </row>
    <row r="37" spans="1:16" x14ac:dyDescent="0.2">
      <c r="A37" s="30" t="s">
        <v>58</v>
      </c>
      <c r="E37" s="31" t="s">
        <v>242</v>
      </c>
    </row>
    <row r="38" spans="1:16" ht="89.25" x14ac:dyDescent="0.2">
      <c r="A38" t="s">
        <v>59</v>
      </c>
      <c r="E38" s="29" t="s">
        <v>243</v>
      </c>
    </row>
    <row r="39" spans="1:16" ht="25.5" x14ac:dyDescent="0.2">
      <c r="A39" s="18" t="s">
        <v>50</v>
      </c>
      <c r="B39" s="23" t="s">
        <v>86</v>
      </c>
      <c r="C39" s="23" t="s">
        <v>239</v>
      </c>
      <c r="D39" s="18" t="s">
        <v>150</v>
      </c>
      <c r="E39" s="24" t="s">
        <v>240</v>
      </c>
      <c r="F39" s="25" t="s">
        <v>171</v>
      </c>
      <c r="G39" s="26">
        <v>83.54</v>
      </c>
      <c r="H39" s="27"/>
      <c r="I39" s="27">
        <f>ROUND(ROUND(H39,2)*ROUND(G39,3),2)</f>
        <v>0</v>
      </c>
      <c r="J39" s="25" t="s">
        <v>55</v>
      </c>
      <c r="O39">
        <f>(I39*21)/100</f>
        <v>0</v>
      </c>
      <c r="P39" t="s">
        <v>26</v>
      </c>
    </row>
    <row r="40" spans="1:16" ht="25.5" x14ac:dyDescent="0.2">
      <c r="A40" s="28" t="s">
        <v>56</v>
      </c>
      <c r="E40" s="29" t="s">
        <v>244</v>
      </c>
    </row>
    <row r="41" spans="1:16" x14ac:dyDescent="0.2">
      <c r="A41" s="30" t="s">
        <v>58</v>
      </c>
      <c r="E41" s="31" t="s">
        <v>245</v>
      </c>
    </row>
    <row r="42" spans="1:16" ht="89.25" x14ac:dyDescent="0.2">
      <c r="A42" t="s">
        <v>59</v>
      </c>
      <c r="E42" s="29" t="s">
        <v>243</v>
      </c>
    </row>
    <row r="43" spans="1:16" x14ac:dyDescent="0.2">
      <c r="A43" s="18" t="s">
        <v>50</v>
      </c>
      <c r="B43" s="23" t="s">
        <v>42</v>
      </c>
      <c r="C43" s="23" t="s">
        <v>246</v>
      </c>
      <c r="D43" s="18" t="s">
        <v>52</v>
      </c>
      <c r="E43" s="24" t="s">
        <v>247</v>
      </c>
      <c r="F43" s="25" t="s">
        <v>171</v>
      </c>
      <c r="G43" s="26">
        <v>82.685000000000002</v>
      </c>
      <c r="H43" s="27"/>
      <c r="I43" s="27">
        <f>ROUND(ROUND(H43,2)*ROUND(G43,3),2)</f>
        <v>0</v>
      </c>
      <c r="J43" s="25" t="s">
        <v>55</v>
      </c>
      <c r="O43">
        <f>(I43*21)/100</f>
        <v>0</v>
      </c>
      <c r="P43" t="s">
        <v>26</v>
      </c>
    </row>
    <row r="44" spans="1:16" ht="25.5" x14ac:dyDescent="0.2">
      <c r="A44" s="28" t="s">
        <v>56</v>
      </c>
      <c r="E44" s="29" t="s">
        <v>248</v>
      </c>
    </row>
    <row r="45" spans="1:16" x14ac:dyDescent="0.2">
      <c r="A45" s="30" t="s">
        <v>58</v>
      </c>
      <c r="E45" s="31" t="s">
        <v>249</v>
      </c>
    </row>
    <row r="46" spans="1:16" ht="63.75" x14ac:dyDescent="0.2">
      <c r="A46" t="s">
        <v>59</v>
      </c>
      <c r="E46" s="29" t="s">
        <v>237</v>
      </c>
    </row>
    <row r="47" spans="1:16" x14ac:dyDescent="0.2">
      <c r="A47" s="18" t="s">
        <v>50</v>
      </c>
      <c r="B47" s="23" t="s">
        <v>44</v>
      </c>
      <c r="C47" s="23" t="s">
        <v>250</v>
      </c>
      <c r="D47" s="18" t="s">
        <v>52</v>
      </c>
      <c r="E47" s="24" t="s">
        <v>251</v>
      </c>
      <c r="F47" s="25" t="s">
        <v>171</v>
      </c>
      <c r="G47" s="26">
        <v>149.52500000000001</v>
      </c>
      <c r="H47" s="27"/>
      <c r="I47" s="27">
        <f>ROUND(ROUND(H47,2)*ROUND(G47,3),2)</f>
        <v>0</v>
      </c>
      <c r="J47" s="25" t="s">
        <v>55</v>
      </c>
      <c r="O47">
        <f>(I47*21)/100</f>
        <v>0</v>
      </c>
      <c r="P47" t="s">
        <v>26</v>
      </c>
    </row>
    <row r="48" spans="1:16" x14ac:dyDescent="0.2">
      <c r="A48" s="28" t="s">
        <v>56</v>
      </c>
      <c r="E48" s="29" t="s">
        <v>252</v>
      </c>
    </row>
    <row r="49" spans="1:16" x14ac:dyDescent="0.2">
      <c r="A49" s="30" t="s">
        <v>58</v>
      </c>
      <c r="E49" s="31" t="s">
        <v>253</v>
      </c>
    </row>
    <row r="50" spans="1:16" ht="38.25" x14ac:dyDescent="0.2">
      <c r="A50" t="s">
        <v>59</v>
      </c>
      <c r="E50" s="29" t="s">
        <v>254</v>
      </c>
    </row>
    <row r="51" spans="1:16" x14ac:dyDescent="0.2">
      <c r="A51" s="18" t="s">
        <v>50</v>
      </c>
      <c r="B51" s="23" t="s">
        <v>46</v>
      </c>
      <c r="C51" s="23" t="s">
        <v>255</v>
      </c>
      <c r="D51" s="18" t="s">
        <v>52</v>
      </c>
      <c r="E51" s="24" t="s">
        <v>256</v>
      </c>
      <c r="F51" s="25" t="s">
        <v>171</v>
      </c>
      <c r="G51" s="26">
        <v>13.500999999999999</v>
      </c>
      <c r="H51" s="27"/>
      <c r="I51" s="27">
        <f>ROUND(ROUND(H51,2)*ROUND(G51,3),2)</f>
        <v>0</v>
      </c>
      <c r="J51" s="25" t="s">
        <v>55</v>
      </c>
      <c r="O51">
        <f>(I51*21)/100</f>
        <v>0</v>
      </c>
      <c r="P51" t="s">
        <v>26</v>
      </c>
    </row>
    <row r="52" spans="1:16" ht="25.5" x14ac:dyDescent="0.2">
      <c r="A52" s="28" t="s">
        <v>56</v>
      </c>
      <c r="E52" s="29" t="s">
        <v>257</v>
      </c>
    </row>
    <row r="53" spans="1:16" x14ac:dyDescent="0.2">
      <c r="A53" s="30" t="s">
        <v>58</v>
      </c>
      <c r="E53" s="31" t="s">
        <v>258</v>
      </c>
    </row>
    <row r="54" spans="1:16" ht="395.25" x14ac:dyDescent="0.2">
      <c r="A54" t="s">
        <v>59</v>
      </c>
      <c r="E54" s="29" t="s">
        <v>259</v>
      </c>
    </row>
    <row r="55" spans="1:16" x14ac:dyDescent="0.2">
      <c r="A55" s="18" t="s">
        <v>50</v>
      </c>
      <c r="B55" s="23" t="s">
        <v>99</v>
      </c>
      <c r="C55" s="23" t="s">
        <v>260</v>
      </c>
      <c r="D55" s="18" t="s">
        <v>52</v>
      </c>
      <c r="E55" s="24" t="s">
        <v>261</v>
      </c>
      <c r="F55" s="25" t="s">
        <v>171</v>
      </c>
      <c r="G55" s="26">
        <v>389.476</v>
      </c>
      <c r="H55" s="27"/>
      <c r="I55" s="27">
        <f>ROUND(ROUND(H55,2)*ROUND(G55,3),2)</f>
        <v>0</v>
      </c>
      <c r="J55" s="25" t="s">
        <v>55</v>
      </c>
      <c r="O55">
        <f>(I55*21)/100</f>
        <v>0</v>
      </c>
      <c r="P55" t="s">
        <v>26</v>
      </c>
    </row>
    <row r="56" spans="1:16" x14ac:dyDescent="0.2">
      <c r="A56" s="28" t="s">
        <v>56</v>
      </c>
      <c r="E56" s="29" t="s">
        <v>262</v>
      </c>
    </row>
    <row r="57" spans="1:16" x14ac:dyDescent="0.2">
      <c r="A57" s="30" t="s">
        <v>58</v>
      </c>
      <c r="E57" s="31" t="s">
        <v>263</v>
      </c>
    </row>
    <row r="58" spans="1:16" ht="318.75" x14ac:dyDescent="0.2">
      <c r="A58" t="s">
        <v>59</v>
      </c>
      <c r="E58" s="29" t="s">
        <v>264</v>
      </c>
    </row>
    <row r="59" spans="1:16" x14ac:dyDescent="0.2">
      <c r="A59" s="18" t="s">
        <v>50</v>
      </c>
      <c r="B59" s="23" t="s">
        <v>103</v>
      </c>
      <c r="C59" s="23" t="s">
        <v>265</v>
      </c>
      <c r="D59" s="18" t="s">
        <v>52</v>
      </c>
      <c r="E59" s="24" t="s">
        <v>266</v>
      </c>
      <c r="F59" s="25" t="s">
        <v>171</v>
      </c>
      <c r="G59" s="26">
        <v>156.79300000000001</v>
      </c>
      <c r="H59" s="27"/>
      <c r="I59" s="27">
        <f>ROUND(ROUND(H59,2)*ROUND(G59,3),2)</f>
        <v>0</v>
      </c>
      <c r="J59" s="25" t="s">
        <v>55</v>
      </c>
      <c r="O59">
        <f>(I59*21)/100</f>
        <v>0</v>
      </c>
      <c r="P59" t="s">
        <v>26</v>
      </c>
    </row>
    <row r="60" spans="1:16" ht="25.5" x14ac:dyDescent="0.2">
      <c r="A60" s="28" t="s">
        <v>56</v>
      </c>
      <c r="E60" s="29" t="s">
        <v>267</v>
      </c>
    </row>
    <row r="61" spans="1:16" x14ac:dyDescent="0.2">
      <c r="A61" s="30" t="s">
        <v>58</v>
      </c>
      <c r="E61" s="31" t="s">
        <v>268</v>
      </c>
    </row>
    <row r="62" spans="1:16" ht="344.25" x14ac:dyDescent="0.2">
      <c r="A62" t="s">
        <v>59</v>
      </c>
      <c r="E62" s="29" t="s">
        <v>269</v>
      </c>
    </row>
    <row r="63" spans="1:16" x14ac:dyDescent="0.2">
      <c r="A63" s="18" t="s">
        <v>50</v>
      </c>
      <c r="B63" s="23" t="s">
        <v>108</v>
      </c>
      <c r="C63" s="23" t="s">
        <v>270</v>
      </c>
      <c r="D63" s="18" t="s">
        <v>144</v>
      </c>
      <c r="E63" s="24" t="s">
        <v>271</v>
      </c>
      <c r="F63" s="25" t="s">
        <v>171</v>
      </c>
      <c r="G63" s="26">
        <v>43.43</v>
      </c>
      <c r="H63" s="27"/>
      <c r="I63" s="27">
        <f>ROUND(ROUND(H63,2)*ROUND(G63,3),2)</f>
        <v>0</v>
      </c>
      <c r="J63" s="25" t="s">
        <v>55</v>
      </c>
      <c r="O63">
        <f>(I63*21)/100</f>
        <v>0</v>
      </c>
      <c r="P63" t="s">
        <v>26</v>
      </c>
    </row>
    <row r="64" spans="1:16" ht="25.5" x14ac:dyDescent="0.2">
      <c r="A64" s="28" t="s">
        <v>56</v>
      </c>
      <c r="E64" s="29" t="s">
        <v>272</v>
      </c>
    </row>
    <row r="65" spans="1:16" x14ac:dyDescent="0.2">
      <c r="A65" s="30" t="s">
        <v>58</v>
      </c>
      <c r="E65" s="31" t="s">
        <v>52</v>
      </c>
    </row>
    <row r="66" spans="1:16" ht="318.75" x14ac:dyDescent="0.2">
      <c r="A66" t="s">
        <v>59</v>
      </c>
      <c r="E66" s="29" t="s">
        <v>273</v>
      </c>
    </row>
    <row r="67" spans="1:16" x14ac:dyDescent="0.2">
      <c r="A67" s="18" t="s">
        <v>50</v>
      </c>
      <c r="B67" s="23" t="s">
        <v>113</v>
      </c>
      <c r="C67" s="23" t="s">
        <v>270</v>
      </c>
      <c r="D67" s="18" t="s">
        <v>150</v>
      </c>
      <c r="E67" s="24" t="s">
        <v>271</v>
      </c>
      <c r="F67" s="25" t="s">
        <v>171</v>
      </c>
      <c r="G67" s="26">
        <v>41.167999999999999</v>
      </c>
      <c r="H67" s="27"/>
      <c r="I67" s="27">
        <f>ROUND(ROUND(H67,2)*ROUND(G67,3),2)</f>
        <v>0</v>
      </c>
      <c r="J67" s="25" t="s">
        <v>55</v>
      </c>
      <c r="O67">
        <f>(I67*21)/100</f>
        <v>0</v>
      </c>
      <c r="P67" t="s">
        <v>26</v>
      </c>
    </row>
    <row r="68" spans="1:16" x14ac:dyDescent="0.2">
      <c r="A68" s="28" t="s">
        <v>56</v>
      </c>
      <c r="E68" s="29" t="s">
        <v>274</v>
      </c>
    </row>
    <row r="69" spans="1:16" x14ac:dyDescent="0.2">
      <c r="A69" s="30" t="s">
        <v>58</v>
      </c>
      <c r="E69" s="31" t="s">
        <v>52</v>
      </c>
    </row>
    <row r="70" spans="1:16" ht="318.75" x14ac:dyDescent="0.2">
      <c r="A70" t="s">
        <v>59</v>
      </c>
      <c r="E70" s="29" t="s">
        <v>273</v>
      </c>
    </row>
    <row r="71" spans="1:16" x14ac:dyDescent="0.2">
      <c r="A71" s="18" t="s">
        <v>50</v>
      </c>
      <c r="B71" s="23" t="s">
        <v>117</v>
      </c>
      <c r="C71" s="23" t="s">
        <v>270</v>
      </c>
      <c r="D71" s="18" t="s">
        <v>153</v>
      </c>
      <c r="E71" s="24" t="s">
        <v>271</v>
      </c>
      <c r="F71" s="25" t="s">
        <v>171</v>
      </c>
      <c r="G71" s="26">
        <v>127.08799999999999</v>
      </c>
      <c r="H71" s="27"/>
      <c r="I71" s="27">
        <f>ROUND(ROUND(H71,2)*ROUND(G71,3),2)</f>
        <v>0</v>
      </c>
      <c r="J71" s="25" t="s">
        <v>55</v>
      </c>
      <c r="O71">
        <f>(I71*21)/100</f>
        <v>0</v>
      </c>
      <c r="P71" t="s">
        <v>26</v>
      </c>
    </row>
    <row r="72" spans="1:16" x14ac:dyDescent="0.2">
      <c r="A72" s="28" t="s">
        <v>56</v>
      </c>
      <c r="E72" s="29" t="s">
        <v>275</v>
      </c>
    </row>
    <row r="73" spans="1:16" x14ac:dyDescent="0.2">
      <c r="A73" s="30" t="s">
        <v>58</v>
      </c>
      <c r="E73" s="31" t="s">
        <v>52</v>
      </c>
    </row>
    <row r="74" spans="1:16" ht="318.75" x14ac:dyDescent="0.2">
      <c r="A74" t="s">
        <v>59</v>
      </c>
      <c r="E74" s="29" t="s">
        <v>273</v>
      </c>
    </row>
    <row r="75" spans="1:16" x14ac:dyDescent="0.2">
      <c r="A75" s="18" t="s">
        <v>50</v>
      </c>
      <c r="B75" s="23" t="s">
        <v>121</v>
      </c>
      <c r="C75" s="23" t="s">
        <v>276</v>
      </c>
      <c r="D75" s="18" t="s">
        <v>52</v>
      </c>
      <c r="E75" s="24" t="s">
        <v>277</v>
      </c>
      <c r="F75" s="25" t="s">
        <v>171</v>
      </c>
      <c r="G75" s="26">
        <v>305.36900000000003</v>
      </c>
      <c r="H75" s="27"/>
      <c r="I75" s="27">
        <f>ROUND(ROUND(H75,2)*ROUND(G75,3),2)</f>
        <v>0</v>
      </c>
      <c r="J75" s="25" t="s">
        <v>55</v>
      </c>
      <c r="O75">
        <f>(I75*21)/100</f>
        <v>0</v>
      </c>
      <c r="P75" t="s">
        <v>26</v>
      </c>
    </row>
    <row r="76" spans="1:16" ht="25.5" x14ac:dyDescent="0.2">
      <c r="A76" s="28" t="s">
        <v>56</v>
      </c>
      <c r="E76" s="29" t="s">
        <v>278</v>
      </c>
    </row>
    <row r="77" spans="1:16" x14ac:dyDescent="0.2">
      <c r="A77" s="30" t="s">
        <v>58</v>
      </c>
      <c r="E77" s="31" t="s">
        <v>279</v>
      </c>
    </row>
    <row r="78" spans="1:16" ht="318.75" x14ac:dyDescent="0.2">
      <c r="A78" t="s">
        <v>59</v>
      </c>
      <c r="E78" s="29" t="s">
        <v>280</v>
      </c>
    </row>
    <row r="79" spans="1:16" x14ac:dyDescent="0.2">
      <c r="A79" s="18" t="s">
        <v>50</v>
      </c>
      <c r="B79" s="23" t="s">
        <v>126</v>
      </c>
      <c r="C79" s="23" t="s">
        <v>281</v>
      </c>
      <c r="D79" s="18" t="s">
        <v>144</v>
      </c>
      <c r="E79" s="24" t="s">
        <v>282</v>
      </c>
      <c r="F79" s="25" t="s">
        <v>171</v>
      </c>
      <c r="G79" s="26">
        <v>19.7</v>
      </c>
      <c r="H79" s="27"/>
      <c r="I79" s="27">
        <f>ROUND(ROUND(H79,2)*ROUND(G79,3),2)</f>
        <v>0</v>
      </c>
      <c r="J79" s="25" t="s">
        <v>55</v>
      </c>
      <c r="O79">
        <f>(I79*21)/100</f>
        <v>0</v>
      </c>
      <c r="P79" t="s">
        <v>26</v>
      </c>
    </row>
    <row r="80" spans="1:16" x14ac:dyDescent="0.2">
      <c r="A80" s="28" t="s">
        <v>56</v>
      </c>
      <c r="E80" s="29" t="s">
        <v>283</v>
      </c>
    </row>
    <row r="81" spans="1:16" x14ac:dyDescent="0.2">
      <c r="A81" s="30" t="s">
        <v>58</v>
      </c>
      <c r="E81" s="31" t="s">
        <v>52</v>
      </c>
    </row>
    <row r="82" spans="1:16" ht="267.75" x14ac:dyDescent="0.2">
      <c r="A82" t="s">
        <v>59</v>
      </c>
      <c r="E82" s="29" t="s">
        <v>284</v>
      </c>
    </row>
    <row r="83" spans="1:16" x14ac:dyDescent="0.2">
      <c r="A83" s="18" t="s">
        <v>50</v>
      </c>
      <c r="B83" s="23" t="s">
        <v>131</v>
      </c>
      <c r="C83" s="23" t="s">
        <v>281</v>
      </c>
      <c r="D83" s="18" t="s">
        <v>150</v>
      </c>
      <c r="E83" s="24" t="s">
        <v>282</v>
      </c>
      <c r="F83" s="25" t="s">
        <v>171</v>
      </c>
      <c r="G83" s="26">
        <v>41.167999999999999</v>
      </c>
      <c r="H83" s="27"/>
      <c r="I83" s="27">
        <f>ROUND(ROUND(H83,2)*ROUND(G83,3),2)</f>
        <v>0</v>
      </c>
      <c r="J83" s="25" t="s">
        <v>55</v>
      </c>
      <c r="O83">
        <f>(I83*21)/100</f>
        <v>0</v>
      </c>
      <c r="P83" t="s">
        <v>26</v>
      </c>
    </row>
    <row r="84" spans="1:16" x14ac:dyDescent="0.2">
      <c r="A84" s="28" t="s">
        <v>56</v>
      </c>
      <c r="E84" s="29" t="s">
        <v>285</v>
      </c>
    </row>
    <row r="85" spans="1:16" x14ac:dyDescent="0.2">
      <c r="A85" s="30" t="s">
        <v>58</v>
      </c>
      <c r="E85" s="31" t="s">
        <v>286</v>
      </c>
    </row>
    <row r="86" spans="1:16" ht="267.75" x14ac:dyDescent="0.2">
      <c r="A86" t="s">
        <v>59</v>
      </c>
      <c r="E86" s="29" t="s">
        <v>287</v>
      </c>
    </row>
    <row r="87" spans="1:16" x14ac:dyDescent="0.2">
      <c r="A87" s="18" t="s">
        <v>50</v>
      </c>
      <c r="B87" s="23" t="s">
        <v>135</v>
      </c>
      <c r="C87" s="23" t="s">
        <v>288</v>
      </c>
      <c r="D87" s="18" t="s">
        <v>52</v>
      </c>
      <c r="E87" s="24" t="s">
        <v>289</v>
      </c>
      <c r="F87" s="25" t="s">
        <v>171</v>
      </c>
      <c r="G87" s="26">
        <v>389.476</v>
      </c>
      <c r="H87" s="27"/>
      <c r="I87" s="27">
        <f>ROUND(ROUND(H87,2)*ROUND(G87,3),2)</f>
        <v>0</v>
      </c>
      <c r="J87" s="25" t="s">
        <v>55</v>
      </c>
      <c r="O87">
        <f>(I87*21)/100</f>
        <v>0</v>
      </c>
      <c r="P87" t="s">
        <v>26</v>
      </c>
    </row>
    <row r="88" spans="1:16" x14ac:dyDescent="0.2">
      <c r="A88" s="28" t="s">
        <v>56</v>
      </c>
      <c r="E88" s="29" t="s">
        <v>290</v>
      </c>
    </row>
    <row r="89" spans="1:16" x14ac:dyDescent="0.2">
      <c r="A89" s="30" t="s">
        <v>58</v>
      </c>
      <c r="E89" s="31" t="s">
        <v>263</v>
      </c>
    </row>
    <row r="90" spans="1:16" ht="191.25" x14ac:dyDescent="0.2">
      <c r="A90" t="s">
        <v>59</v>
      </c>
      <c r="E90" s="29" t="s">
        <v>291</v>
      </c>
    </row>
    <row r="91" spans="1:16" x14ac:dyDescent="0.2">
      <c r="A91" s="18" t="s">
        <v>50</v>
      </c>
      <c r="B91" s="23" t="s">
        <v>292</v>
      </c>
      <c r="C91" s="23" t="s">
        <v>293</v>
      </c>
      <c r="D91" s="18" t="s">
        <v>52</v>
      </c>
      <c r="E91" s="24" t="s">
        <v>294</v>
      </c>
      <c r="F91" s="25" t="s">
        <v>171</v>
      </c>
      <c r="G91" s="26">
        <v>43.43</v>
      </c>
      <c r="H91" s="27"/>
      <c r="I91" s="27">
        <f>ROUND(ROUND(H91,2)*ROUND(G91,3),2)</f>
        <v>0</v>
      </c>
      <c r="J91" s="25" t="s">
        <v>55</v>
      </c>
      <c r="O91">
        <f>(I91*21)/100</f>
        <v>0</v>
      </c>
      <c r="P91" t="s">
        <v>26</v>
      </c>
    </row>
    <row r="92" spans="1:16" x14ac:dyDescent="0.2">
      <c r="A92" s="28" t="s">
        <v>56</v>
      </c>
      <c r="E92" s="29" t="s">
        <v>295</v>
      </c>
    </row>
    <row r="93" spans="1:16" x14ac:dyDescent="0.2">
      <c r="A93" s="30" t="s">
        <v>58</v>
      </c>
      <c r="E93" s="31" t="s">
        <v>296</v>
      </c>
    </row>
    <row r="94" spans="1:16" ht="267.75" x14ac:dyDescent="0.2">
      <c r="A94" t="s">
        <v>59</v>
      </c>
      <c r="E94" s="29" t="s">
        <v>297</v>
      </c>
    </row>
    <row r="95" spans="1:16" x14ac:dyDescent="0.2">
      <c r="A95" s="18" t="s">
        <v>50</v>
      </c>
      <c r="B95" s="23" t="s">
        <v>298</v>
      </c>
      <c r="C95" s="23" t="s">
        <v>299</v>
      </c>
      <c r="D95" s="18" t="s">
        <v>52</v>
      </c>
      <c r="E95" s="24" t="s">
        <v>300</v>
      </c>
      <c r="F95" s="25" t="s">
        <v>171</v>
      </c>
      <c r="G95" s="26">
        <v>127.08799999999999</v>
      </c>
      <c r="H95" s="27"/>
      <c r="I95" s="27">
        <f>ROUND(ROUND(H95,2)*ROUND(G95,3),2)</f>
        <v>0</v>
      </c>
      <c r="J95" s="25" t="s">
        <v>55</v>
      </c>
      <c r="O95">
        <f>(I95*21)/100</f>
        <v>0</v>
      </c>
      <c r="P95" t="s">
        <v>26</v>
      </c>
    </row>
    <row r="96" spans="1:16" ht="38.25" x14ac:dyDescent="0.2">
      <c r="A96" s="28" t="s">
        <v>56</v>
      </c>
      <c r="E96" s="29" t="s">
        <v>301</v>
      </c>
    </row>
    <row r="97" spans="1:16" x14ac:dyDescent="0.2">
      <c r="A97" s="30" t="s">
        <v>58</v>
      </c>
      <c r="E97" s="31" t="s">
        <v>302</v>
      </c>
    </row>
    <row r="98" spans="1:16" ht="229.5" x14ac:dyDescent="0.2">
      <c r="A98" t="s">
        <v>59</v>
      </c>
      <c r="E98" s="29" t="s">
        <v>303</v>
      </c>
    </row>
    <row r="99" spans="1:16" x14ac:dyDescent="0.2">
      <c r="A99" s="18" t="s">
        <v>50</v>
      </c>
      <c r="B99" s="23" t="s">
        <v>304</v>
      </c>
      <c r="C99" s="23" t="s">
        <v>305</v>
      </c>
      <c r="D99" s="18" t="s">
        <v>144</v>
      </c>
      <c r="E99" s="24" t="s">
        <v>306</v>
      </c>
      <c r="F99" s="25" t="s">
        <v>171</v>
      </c>
      <c r="G99" s="26">
        <v>26.798999999999999</v>
      </c>
      <c r="H99" s="27"/>
      <c r="I99" s="27">
        <f>ROUND(ROUND(H99,2)*ROUND(G99,3),2)</f>
        <v>0</v>
      </c>
      <c r="J99" s="25" t="s">
        <v>55</v>
      </c>
      <c r="O99">
        <f>(I99*21)/100</f>
        <v>0</v>
      </c>
      <c r="P99" t="s">
        <v>26</v>
      </c>
    </row>
    <row r="100" spans="1:16" ht="38.25" x14ac:dyDescent="0.2">
      <c r="A100" s="28" t="s">
        <v>56</v>
      </c>
      <c r="E100" s="29" t="s">
        <v>307</v>
      </c>
    </row>
    <row r="101" spans="1:16" x14ac:dyDescent="0.2">
      <c r="A101" s="30" t="s">
        <v>58</v>
      </c>
      <c r="E101" s="31" t="s">
        <v>308</v>
      </c>
    </row>
    <row r="102" spans="1:16" ht="255" x14ac:dyDescent="0.2">
      <c r="A102" t="s">
        <v>59</v>
      </c>
      <c r="E102" s="29" t="s">
        <v>309</v>
      </c>
    </row>
    <row r="103" spans="1:16" x14ac:dyDescent="0.2">
      <c r="A103" s="18" t="s">
        <v>50</v>
      </c>
      <c r="B103" s="23" t="s">
        <v>310</v>
      </c>
      <c r="C103" s="23" t="s">
        <v>305</v>
      </c>
      <c r="D103" s="18" t="s">
        <v>150</v>
      </c>
      <c r="E103" s="24" t="s">
        <v>306</v>
      </c>
      <c r="F103" s="25" t="s">
        <v>171</v>
      </c>
      <c r="G103" s="26">
        <v>68.106999999999999</v>
      </c>
      <c r="H103" s="27"/>
      <c r="I103" s="27">
        <f>ROUND(ROUND(H103,2)*ROUND(G103,3),2)</f>
        <v>0</v>
      </c>
      <c r="J103" s="25" t="s">
        <v>55</v>
      </c>
      <c r="O103">
        <f>(I103*21)/100</f>
        <v>0</v>
      </c>
      <c r="P103" t="s">
        <v>26</v>
      </c>
    </row>
    <row r="104" spans="1:16" ht="38.25" x14ac:dyDescent="0.2">
      <c r="A104" s="28" t="s">
        <v>56</v>
      </c>
      <c r="E104" s="29" t="s">
        <v>311</v>
      </c>
    </row>
    <row r="105" spans="1:16" x14ac:dyDescent="0.2">
      <c r="A105" s="30" t="s">
        <v>58</v>
      </c>
      <c r="E105" s="31" t="s">
        <v>312</v>
      </c>
    </row>
    <row r="106" spans="1:16" ht="229.5" x14ac:dyDescent="0.2">
      <c r="A106" t="s">
        <v>59</v>
      </c>
      <c r="E106" s="29" t="s">
        <v>313</v>
      </c>
    </row>
    <row r="107" spans="1:16" x14ac:dyDescent="0.2">
      <c r="A107" s="18" t="s">
        <v>50</v>
      </c>
      <c r="B107" s="23" t="s">
        <v>314</v>
      </c>
      <c r="C107" s="23" t="s">
        <v>315</v>
      </c>
      <c r="D107" s="18" t="s">
        <v>52</v>
      </c>
      <c r="E107" s="24" t="s">
        <v>316</v>
      </c>
      <c r="F107" s="25" t="s">
        <v>165</v>
      </c>
      <c r="G107" s="26">
        <v>874</v>
      </c>
      <c r="H107" s="27"/>
      <c r="I107" s="27">
        <f>ROUND(ROUND(H107,2)*ROUND(G107,3),2)</f>
        <v>0</v>
      </c>
      <c r="J107" s="25" t="s">
        <v>55</v>
      </c>
      <c r="O107">
        <f>(I107*21)/100</f>
        <v>0</v>
      </c>
      <c r="P107" t="s">
        <v>26</v>
      </c>
    </row>
    <row r="108" spans="1:16" x14ac:dyDescent="0.2">
      <c r="A108" s="28" t="s">
        <v>56</v>
      </c>
      <c r="E108" s="29" t="s">
        <v>317</v>
      </c>
    </row>
    <row r="109" spans="1:16" x14ac:dyDescent="0.2">
      <c r="A109" s="30" t="s">
        <v>58</v>
      </c>
      <c r="E109" s="31" t="s">
        <v>52</v>
      </c>
    </row>
    <row r="110" spans="1:16" ht="38.25" x14ac:dyDescent="0.2">
      <c r="A110" t="s">
        <v>59</v>
      </c>
      <c r="E110" s="29" t="s">
        <v>318</v>
      </c>
    </row>
    <row r="111" spans="1:16" x14ac:dyDescent="0.2">
      <c r="A111" s="18" t="s">
        <v>50</v>
      </c>
      <c r="B111" s="23" t="s">
        <v>319</v>
      </c>
      <c r="C111" s="23" t="s">
        <v>320</v>
      </c>
      <c r="D111" s="18" t="s">
        <v>52</v>
      </c>
      <c r="E111" s="24" t="s">
        <v>321</v>
      </c>
      <c r="F111" s="25" t="s">
        <v>165</v>
      </c>
      <c r="G111" s="26">
        <v>773.71100000000001</v>
      </c>
      <c r="H111" s="27"/>
      <c r="I111" s="27">
        <f>ROUND(ROUND(H111,2)*ROUND(G111,3),2)</f>
        <v>0</v>
      </c>
      <c r="J111" s="25" t="s">
        <v>55</v>
      </c>
      <c r="O111">
        <f>(I111*21)/100</f>
        <v>0</v>
      </c>
      <c r="P111" t="s">
        <v>26</v>
      </c>
    </row>
    <row r="112" spans="1:16" x14ac:dyDescent="0.2">
      <c r="A112" s="28" t="s">
        <v>56</v>
      </c>
      <c r="E112" s="29" t="s">
        <v>322</v>
      </c>
    </row>
    <row r="113" spans="1:18" x14ac:dyDescent="0.2">
      <c r="A113" s="30" t="s">
        <v>58</v>
      </c>
      <c r="E113" s="31" t="s">
        <v>323</v>
      </c>
    </row>
    <row r="114" spans="1:18" ht="25.5" x14ac:dyDescent="0.2">
      <c r="A114" t="s">
        <v>59</v>
      </c>
      <c r="E114" s="29" t="s">
        <v>324</v>
      </c>
    </row>
    <row r="115" spans="1:18" x14ac:dyDescent="0.2">
      <c r="A115" s="18" t="s">
        <v>50</v>
      </c>
      <c r="B115" s="23" t="s">
        <v>325</v>
      </c>
      <c r="C115" s="23" t="s">
        <v>326</v>
      </c>
      <c r="D115" s="18" t="s">
        <v>52</v>
      </c>
      <c r="E115" s="24" t="s">
        <v>327</v>
      </c>
      <c r="F115" s="25" t="s">
        <v>165</v>
      </c>
      <c r="G115" s="26">
        <v>874</v>
      </c>
      <c r="H115" s="27"/>
      <c r="I115" s="27">
        <f>ROUND(ROUND(H115,2)*ROUND(G115,3),2)</f>
        <v>0</v>
      </c>
      <c r="J115" s="25" t="s">
        <v>55</v>
      </c>
      <c r="O115">
        <f>(I115*21)/100</f>
        <v>0</v>
      </c>
      <c r="P115" t="s">
        <v>26</v>
      </c>
    </row>
    <row r="116" spans="1:18" x14ac:dyDescent="0.2">
      <c r="A116" s="28" t="s">
        <v>56</v>
      </c>
      <c r="E116" s="29" t="s">
        <v>328</v>
      </c>
    </row>
    <row r="117" spans="1:18" x14ac:dyDescent="0.2">
      <c r="A117" s="30" t="s">
        <v>58</v>
      </c>
      <c r="E117" s="31" t="s">
        <v>52</v>
      </c>
    </row>
    <row r="118" spans="1:18" x14ac:dyDescent="0.2">
      <c r="A118" t="s">
        <v>59</v>
      </c>
      <c r="E118" s="29" t="s">
        <v>329</v>
      </c>
    </row>
    <row r="119" spans="1:18" x14ac:dyDescent="0.2">
      <c r="A119" s="18" t="s">
        <v>50</v>
      </c>
      <c r="B119" s="23" t="s">
        <v>330</v>
      </c>
      <c r="C119" s="23" t="s">
        <v>331</v>
      </c>
      <c r="D119" s="18" t="s">
        <v>52</v>
      </c>
      <c r="E119" s="24" t="s">
        <v>332</v>
      </c>
      <c r="F119" s="25" t="s">
        <v>165</v>
      </c>
      <c r="G119" s="26">
        <v>2.4</v>
      </c>
      <c r="H119" s="27"/>
      <c r="I119" s="27">
        <f>ROUND(ROUND(H119,2)*ROUND(G119,3),2)</f>
        <v>0</v>
      </c>
      <c r="J119" s="25" t="s">
        <v>55</v>
      </c>
      <c r="O119">
        <f>(I119*21)/100</f>
        <v>0</v>
      </c>
      <c r="P119" t="s">
        <v>26</v>
      </c>
    </row>
    <row r="120" spans="1:18" x14ac:dyDescent="0.2">
      <c r="A120" s="28" t="s">
        <v>56</v>
      </c>
      <c r="E120" s="29" t="s">
        <v>333</v>
      </c>
    </row>
    <row r="121" spans="1:18" x14ac:dyDescent="0.2">
      <c r="A121" s="30" t="s">
        <v>58</v>
      </c>
      <c r="E121" s="31" t="s">
        <v>334</v>
      </c>
    </row>
    <row r="122" spans="1:18" ht="76.5" x14ac:dyDescent="0.2">
      <c r="A122" t="s">
        <v>59</v>
      </c>
      <c r="E122" s="29" t="s">
        <v>335</v>
      </c>
    </row>
    <row r="123" spans="1:18" ht="12.75" customHeight="1" x14ac:dyDescent="0.2">
      <c r="A123" s="5" t="s">
        <v>47</v>
      </c>
      <c r="B123" s="5"/>
      <c r="C123" s="32" t="s">
        <v>26</v>
      </c>
      <c r="D123" s="5"/>
      <c r="E123" s="21" t="s">
        <v>336</v>
      </c>
      <c r="F123" s="5"/>
      <c r="G123" s="5"/>
      <c r="H123" s="5"/>
      <c r="I123" s="33">
        <f>0+Q123</f>
        <v>0</v>
      </c>
      <c r="J123" s="5"/>
      <c r="O123">
        <f>0+R123</f>
        <v>0</v>
      </c>
      <c r="Q123">
        <f>0+I124+I128+I132+I136+I140+I144+I148+I152+I156+I160+I164+I168</f>
        <v>0</v>
      </c>
      <c r="R123">
        <f>0+O124+O128+O132+O136+O140+O144+O148+O152+O156+O160+O164+O168</f>
        <v>0</v>
      </c>
    </row>
    <row r="124" spans="1:18" x14ac:dyDescent="0.2">
      <c r="A124" s="18" t="s">
        <v>50</v>
      </c>
      <c r="B124" s="23" t="s">
        <v>337</v>
      </c>
      <c r="C124" s="23" t="s">
        <v>338</v>
      </c>
      <c r="D124" s="18" t="s">
        <v>52</v>
      </c>
      <c r="E124" s="24" t="s">
        <v>339</v>
      </c>
      <c r="F124" s="25" t="s">
        <v>159</v>
      </c>
      <c r="G124" s="26">
        <v>16.600000000000001</v>
      </c>
      <c r="H124" s="27"/>
      <c r="I124" s="27">
        <f>ROUND(ROUND(H124,2)*ROUND(G124,3),2)</f>
        <v>0</v>
      </c>
      <c r="J124" s="25" t="s">
        <v>55</v>
      </c>
      <c r="O124">
        <f>(I124*21)/100</f>
        <v>0</v>
      </c>
      <c r="P124" t="s">
        <v>26</v>
      </c>
    </row>
    <row r="125" spans="1:18" ht="25.5" x14ac:dyDescent="0.2">
      <c r="A125" s="28" t="s">
        <v>56</v>
      </c>
      <c r="E125" s="29" t="s">
        <v>340</v>
      </c>
    </row>
    <row r="126" spans="1:18" x14ac:dyDescent="0.2">
      <c r="A126" s="30" t="s">
        <v>58</v>
      </c>
      <c r="E126" s="31" t="s">
        <v>341</v>
      </c>
    </row>
    <row r="127" spans="1:18" ht="165.75" x14ac:dyDescent="0.2">
      <c r="A127" t="s">
        <v>59</v>
      </c>
      <c r="E127" s="29" t="s">
        <v>342</v>
      </c>
    </row>
    <row r="128" spans="1:18" x14ac:dyDescent="0.2">
      <c r="A128" s="18" t="s">
        <v>50</v>
      </c>
      <c r="B128" s="23" t="s">
        <v>343</v>
      </c>
      <c r="C128" s="23" t="s">
        <v>344</v>
      </c>
      <c r="D128" s="18" t="s">
        <v>52</v>
      </c>
      <c r="E128" s="24" t="s">
        <v>345</v>
      </c>
      <c r="F128" s="25" t="s">
        <v>171</v>
      </c>
      <c r="G128" s="26">
        <v>0.27100000000000002</v>
      </c>
      <c r="H128" s="27"/>
      <c r="I128" s="27">
        <f>ROUND(ROUND(H128,2)*ROUND(G128,3),2)</f>
        <v>0</v>
      </c>
      <c r="J128" s="25" t="s">
        <v>55</v>
      </c>
      <c r="O128">
        <f>(I128*21)/100</f>
        <v>0</v>
      </c>
      <c r="P128" t="s">
        <v>26</v>
      </c>
    </row>
    <row r="129" spans="1:16" ht="25.5" x14ac:dyDescent="0.2">
      <c r="A129" s="28" t="s">
        <v>56</v>
      </c>
      <c r="E129" s="29" t="s">
        <v>346</v>
      </c>
    </row>
    <row r="130" spans="1:16" x14ac:dyDescent="0.2">
      <c r="A130" s="30" t="s">
        <v>58</v>
      </c>
      <c r="E130" s="31" t="s">
        <v>347</v>
      </c>
    </row>
    <row r="131" spans="1:16" ht="51" x14ac:dyDescent="0.2">
      <c r="A131" t="s">
        <v>59</v>
      </c>
      <c r="E131" s="29" t="s">
        <v>348</v>
      </c>
    </row>
    <row r="132" spans="1:16" x14ac:dyDescent="0.2">
      <c r="A132" s="18" t="s">
        <v>50</v>
      </c>
      <c r="B132" s="23" t="s">
        <v>349</v>
      </c>
      <c r="C132" s="23" t="s">
        <v>350</v>
      </c>
      <c r="D132" s="18" t="s">
        <v>52</v>
      </c>
      <c r="E132" s="24" t="s">
        <v>351</v>
      </c>
      <c r="F132" s="25" t="s">
        <v>171</v>
      </c>
      <c r="G132" s="26">
        <v>405</v>
      </c>
      <c r="H132" s="27"/>
      <c r="I132" s="27">
        <f>ROUND(ROUND(H132,2)*ROUND(G132,3),2)</f>
        <v>0</v>
      </c>
      <c r="J132" s="25" t="s">
        <v>55</v>
      </c>
      <c r="O132">
        <f>(I132*21)/100</f>
        <v>0</v>
      </c>
      <c r="P132" t="s">
        <v>26</v>
      </c>
    </row>
    <row r="133" spans="1:16" ht="63.75" x14ac:dyDescent="0.2">
      <c r="A133" s="28" t="s">
        <v>56</v>
      </c>
      <c r="E133" s="29" t="s">
        <v>352</v>
      </c>
    </row>
    <row r="134" spans="1:16" x14ac:dyDescent="0.2">
      <c r="A134" s="30" t="s">
        <v>58</v>
      </c>
      <c r="E134" s="31" t="s">
        <v>353</v>
      </c>
    </row>
    <row r="135" spans="1:16" ht="25.5" x14ac:dyDescent="0.2">
      <c r="A135" t="s">
        <v>59</v>
      </c>
      <c r="E135" s="29" t="s">
        <v>354</v>
      </c>
    </row>
    <row r="136" spans="1:16" x14ac:dyDescent="0.2">
      <c r="A136" s="18" t="s">
        <v>50</v>
      </c>
      <c r="B136" s="23" t="s">
        <v>355</v>
      </c>
      <c r="C136" s="23" t="s">
        <v>356</v>
      </c>
      <c r="D136" s="18" t="s">
        <v>52</v>
      </c>
      <c r="E136" s="24" t="s">
        <v>357</v>
      </c>
      <c r="F136" s="25" t="s">
        <v>171</v>
      </c>
      <c r="G136" s="26">
        <v>83.304000000000002</v>
      </c>
      <c r="H136" s="27"/>
      <c r="I136" s="27">
        <f>ROUND(ROUND(H136,2)*ROUND(G136,3),2)</f>
        <v>0</v>
      </c>
      <c r="J136" s="25" t="s">
        <v>55</v>
      </c>
      <c r="O136">
        <f>(I136*21)/100</f>
        <v>0</v>
      </c>
      <c r="P136" t="s">
        <v>26</v>
      </c>
    </row>
    <row r="137" spans="1:16" ht="25.5" x14ac:dyDescent="0.2">
      <c r="A137" s="28" t="s">
        <v>56</v>
      </c>
      <c r="E137" s="29" t="s">
        <v>358</v>
      </c>
    </row>
    <row r="138" spans="1:16" x14ac:dyDescent="0.2">
      <c r="A138" s="30" t="s">
        <v>58</v>
      </c>
      <c r="E138" s="31" t="s">
        <v>359</v>
      </c>
    </row>
    <row r="139" spans="1:16" ht="409.5" x14ac:dyDescent="0.2">
      <c r="A139" t="s">
        <v>59</v>
      </c>
      <c r="E139" s="29" t="s">
        <v>360</v>
      </c>
    </row>
    <row r="140" spans="1:16" x14ac:dyDescent="0.2">
      <c r="A140" s="18" t="s">
        <v>50</v>
      </c>
      <c r="B140" s="23" t="s">
        <v>361</v>
      </c>
      <c r="C140" s="23" t="s">
        <v>362</v>
      </c>
      <c r="D140" s="18" t="s">
        <v>52</v>
      </c>
      <c r="E140" s="24" t="s">
        <v>363</v>
      </c>
      <c r="F140" s="25" t="s">
        <v>146</v>
      </c>
      <c r="G140" s="26">
        <v>7.4969999999999999</v>
      </c>
      <c r="H140" s="27"/>
      <c r="I140" s="27">
        <f>ROUND(ROUND(H140,2)*ROUND(G140,3),2)</f>
        <v>0</v>
      </c>
      <c r="J140" s="25" t="s">
        <v>55</v>
      </c>
      <c r="O140">
        <f>(I140*21)/100</f>
        <v>0</v>
      </c>
      <c r="P140" t="s">
        <v>26</v>
      </c>
    </row>
    <row r="141" spans="1:16" x14ac:dyDescent="0.2">
      <c r="A141" s="28" t="s">
        <v>56</v>
      </c>
      <c r="E141" s="29" t="s">
        <v>364</v>
      </c>
    </row>
    <row r="142" spans="1:16" x14ac:dyDescent="0.2">
      <c r="A142" s="30" t="s">
        <v>58</v>
      </c>
      <c r="E142" s="31" t="s">
        <v>365</v>
      </c>
    </row>
    <row r="143" spans="1:16" ht="267.75" x14ac:dyDescent="0.2">
      <c r="A143" t="s">
        <v>59</v>
      </c>
      <c r="E143" s="29" t="s">
        <v>366</v>
      </c>
    </row>
    <row r="144" spans="1:16" x14ac:dyDescent="0.2">
      <c r="A144" s="18" t="s">
        <v>50</v>
      </c>
      <c r="B144" s="23" t="s">
        <v>367</v>
      </c>
      <c r="C144" s="23" t="s">
        <v>368</v>
      </c>
      <c r="D144" s="18" t="s">
        <v>52</v>
      </c>
      <c r="E144" s="24" t="s">
        <v>369</v>
      </c>
      <c r="F144" s="25" t="s">
        <v>146</v>
      </c>
      <c r="G144" s="26">
        <v>33.479999999999997</v>
      </c>
      <c r="H144" s="27"/>
      <c r="I144" s="27">
        <f>ROUND(ROUND(H144,2)*ROUND(G144,3),2)</f>
        <v>0</v>
      </c>
      <c r="J144" s="25" t="s">
        <v>55</v>
      </c>
      <c r="O144">
        <f>(I144*21)/100</f>
        <v>0</v>
      </c>
      <c r="P144" t="s">
        <v>26</v>
      </c>
    </row>
    <row r="145" spans="1:16" ht="25.5" x14ac:dyDescent="0.2">
      <c r="A145" s="28" t="s">
        <v>56</v>
      </c>
      <c r="E145" s="29" t="s">
        <v>370</v>
      </c>
    </row>
    <row r="146" spans="1:16" x14ac:dyDescent="0.2">
      <c r="A146" s="30" t="s">
        <v>58</v>
      </c>
      <c r="E146" s="31" t="s">
        <v>371</v>
      </c>
    </row>
    <row r="147" spans="1:16" ht="409.5" x14ac:dyDescent="0.2">
      <c r="A147" t="s">
        <v>59</v>
      </c>
      <c r="E147" s="29" t="s">
        <v>372</v>
      </c>
    </row>
    <row r="148" spans="1:16" x14ac:dyDescent="0.2">
      <c r="A148" s="18" t="s">
        <v>50</v>
      </c>
      <c r="B148" s="23" t="s">
        <v>373</v>
      </c>
      <c r="C148" s="23" t="s">
        <v>374</v>
      </c>
      <c r="D148" s="18" t="s">
        <v>52</v>
      </c>
      <c r="E148" s="24" t="s">
        <v>375</v>
      </c>
      <c r="F148" s="25" t="s">
        <v>159</v>
      </c>
      <c r="G148" s="26">
        <v>307.60000000000002</v>
      </c>
      <c r="H148" s="27"/>
      <c r="I148" s="27">
        <f>ROUND(ROUND(H148,2)*ROUND(G148,3),2)</f>
        <v>0</v>
      </c>
      <c r="J148" s="25" t="s">
        <v>55</v>
      </c>
      <c r="O148">
        <f>(I148*21)/100</f>
        <v>0</v>
      </c>
      <c r="P148" t="s">
        <v>26</v>
      </c>
    </row>
    <row r="149" spans="1:16" ht="25.5" x14ac:dyDescent="0.2">
      <c r="A149" s="28" t="s">
        <v>56</v>
      </c>
      <c r="E149" s="29" t="s">
        <v>376</v>
      </c>
    </row>
    <row r="150" spans="1:16" x14ac:dyDescent="0.2">
      <c r="A150" s="30" t="s">
        <v>58</v>
      </c>
      <c r="E150" s="31" t="s">
        <v>377</v>
      </c>
    </row>
    <row r="151" spans="1:16" ht="216.75" x14ac:dyDescent="0.2">
      <c r="A151" t="s">
        <v>59</v>
      </c>
      <c r="E151" s="29" t="s">
        <v>378</v>
      </c>
    </row>
    <row r="152" spans="1:16" x14ac:dyDescent="0.2">
      <c r="A152" s="18" t="s">
        <v>50</v>
      </c>
      <c r="B152" s="23" t="s">
        <v>379</v>
      </c>
      <c r="C152" s="23" t="s">
        <v>380</v>
      </c>
      <c r="D152" s="18" t="s">
        <v>52</v>
      </c>
      <c r="E152" s="24" t="s">
        <v>381</v>
      </c>
      <c r="F152" s="25" t="s">
        <v>171</v>
      </c>
      <c r="G152" s="26">
        <v>23.486999999999998</v>
      </c>
      <c r="H152" s="27"/>
      <c r="I152" s="27">
        <f>ROUND(ROUND(H152,2)*ROUND(G152,3),2)</f>
        <v>0</v>
      </c>
      <c r="J152" s="25" t="s">
        <v>55</v>
      </c>
      <c r="O152">
        <f>(I152*21)/100</f>
        <v>0</v>
      </c>
      <c r="P152" t="s">
        <v>26</v>
      </c>
    </row>
    <row r="153" spans="1:16" x14ac:dyDescent="0.2">
      <c r="A153" s="28" t="s">
        <v>56</v>
      </c>
      <c r="E153" s="29" t="s">
        <v>382</v>
      </c>
    </row>
    <row r="154" spans="1:16" x14ac:dyDescent="0.2">
      <c r="A154" s="30" t="s">
        <v>58</v>
      </c>
      <c r="E154" s="31" t="s">
        <v>383</v>
      </c>
    </row>
    <row r="155" spans="1:16" ht="369.75" x14ac:dyDescent="0.2">
      <c r="A155" t="s">
        <v>59</v>
      </c>
      <c r="E155" s="29" t="s">
        <v>384</v>
      </c>
    </row>
    <row r="156" spans="1:16" x14ac:dyDescent="0.2">
      <c r="A156" s="18" t="s">
        <v>50</v>
      </c>
      <c r="B156" s="23" t="s">
        <v>385</v>
      </c>
      <c r="C156" s="23" t="s">
        <v>386</v>
      </c>
      <c r="D156" s="18" t="s">
        <v>52</v>
      </c>
      <c r="E156" s="24" t="s">
        <v>387</v>
      </c>
      <c r="F156" s="25" t="s">
        <v>146</v>
      </c>
      <c r="G156" s="26">
        <v>3.5230000000000001</v>
      </c>
      <c r="H156" s="27"/>
      <c r="I156" s="27">
        <f>ROUND(ROUND(H156,2)*ROUND(G156,3),2)</f>
        <v>0</v>
      </c>
      <c r="J156" s="25" t="s">
        <v>55</v>
      </c>
      <c r="O156">
        <f>(I156*21)/100</f>
        <v>0</v>
      </c>
      <c r="P156" t="s">
        <v>26</v>
      </c>
    </row>
    <row r="157" spans="1:16" x14ac:dyDescent="0.2">
      <c r="A157" s="28" t="s">
        <v>56</v>
      </c>
      <c r="E157" s="29" t="s">
        <v>388</v>
      </c>
    </row>
    <row r="158" spans="1:16" x14ac:dyDescent="0.2">
      <c r="A158" s="30" t="s">
        <v>58</v>
      </c>
      <c r="E158" s="31" t="s">
        <v>389</v>
      </c>
    </row>
    <row r="159" spans="1:16" ht="267.75" x14ac:dyDescent="0.2">
      <c r="A159" t="s">
        <v>59</v>
      </c>
      <c r="E159" s="29" t="s">
        <v>390</v>
      </c>
    </row>
    <row r="160" spans="1:16" x14ac:dyDescent="0.2">
      <c r="A160" s="18" t="s">
        <v>50</v>
      </c>
      <c r="B160" s="23" t="s">
        <v>391</v>
      </c>
      <c r="C160" s="23" t="s">
        <v>392</v>
      </c>
      <c r="D160" s="18" t="s">
        <v>52</v>
      </c>
      <c r="E160" s="24" t="s">
        <v>393</v>
      </c>
      <c r="F160" s="25" t="s">
        <v>165</v>
      </c>
      <c r="G160" s="26">
        <v>277.36599999999999</v>
      </c>
      <c r="H160" s="27"/>
      <c r="I160" s="27">
        <f>ROUND(ROUND(H160,2)*ROUND(G160,3),2)</f>
        <v>0</v>
      </c>
      <c r="J160" s="25" t="s">
        <v>55</v>
      </c>
      <c r="O160">
        <f>(I160*21)/100</f>
        <v>0</v>
      </c>
      <c r="P160" t="s">
        <v>26</v>
      </c>
    </row>
    <row r="161" spans="1:18" ht="25.5" x14ac:dyDescent="0.2">
      <c r="A161" s="28" t="s">
        <v>56</v>
      </c>
      <c r="E161" s="29" t="s">
        <v>394</v>
      </c>
    </row>
    <row r="162" spans="1:18" x14ac:dyDescent="0.2">
      <c r="A162" s="30" t="s">
        <v>58</v>
      </c>
      <c r="E162" s="31" t="s">
        <v>395</v>
      </c>
    </row>
    <row r="163" spans="1:18" ht="153" x14ac:dyDescent="0.2">
      <c r="A163" t="s">
        <v>59</v>
      </c>
      <c r="E163" s="29" t="s">
        <v>396</v>
      </c>
    </row>
    <row r="164" spans="1:18" x14ac:dyDescent="0.2">
      <c r="A164" s="18" t="s">
        <v>50</v>
      </c>
      <c r="B164" s="23" t="s">
        <v>397</v>
      </c>
      <c r="C164" s="23" t="s">
        <v>398</v>
      </c>
      <c r="D164" s="18" t="s">
        <v>52</v>
      </c>
      <c r="E164" s="24" t="s">
        <v>399</v>
      </c>
      <c r="F164" s="25" t="s">
        <v>165</v>
      </c>
      <c r="G164" s="26">
        <v>111.69</v>
      </c>
      <c r="H164" s="27"/>
      <c r="I164" s="27">
        <f>ROUND(ROUND(H164,2)*ROUND(G164,3),2)</f>
        <v>0</v>
      </c>
      <c r="J164" s="25" t="s">
        <v>55</v>
      </c>
      <c r="O164">
        <f>(I164*21)/100</f>
        <v>0</v>
      </c>
      <c r="P164" t="s">
        <v>26</v>
      </c>
    </row>
    <row r="165" spans="1:18" ht="25.5" x14ac:dyDescent="0.2">
      <c r="A165" s="28" t="s">
        <v>56</v>
      </c>
      <c r="E165" s="29" t="s">
        <v>400</v>
      </c>
    </row>
    <row r="166" spans="1:18" x14ac:dyDescent="0.2">
      <c r="A166" s="30" t="s">
        <v>58</v>
      </c>
      <c r="E166" s="31" t="s">
        <v>401</v>
      </c>
    </row>
    <row r="167" spans="1:18" ht="153" x14ac:dyDescent="0.2">
      <c r="A167" t="s">
        <v>59</v>
      </c>
      <c r="E167" s="29" t="s">
        <v>396</v>
      </c>
    </row>
    <row r="168" spans="1:18" x14ac:dyDescent="0.2">
      <c r="A168" s="18" t="s">
        <v>50</v>
      </c>
      <c r="B168" s="23" t="s">
        <v>402</v>
      </c>
      <c r="C168" s="23" t="s">
        <v>403</v>
      </c>
      <c r="D168" s="18" t="s">
        <v>52</v>
      </c>
      <c r="E168" s="24" t="s">
        <v>404</v>
      </c>
      <c r="F168" s="25" t="s">
        <v>165</v>
      </c>
      <c r="G168" s="26">
        <v>55.844999999999999</v>
      </c>
      <c r="H168" s="27"/>
      <c r="I168" s="27">
        <f>ROUND(ROUND(H168,2)*ROUND(G168,3),2)</f>
        <v>0</v>
      </c>
      <c r="J168" s="25" t="s">
        <v>55</v>
      </c>
      <c r="O168">
        <f>(I168*21)/100</f>
        <v>0</v>
      </c>
      <c r="P168" t="s">
        <v>26</v>
      </c>
    </row>
    <row r="169" spans="1:18" x14ac:dyDescent="0.2">
      <c r="A169" s="28" t="s">
        <v>56</v>
      </c>
      <c r="E169" s="29" t="s">
        <v>52</v>
      </c>
    </row>
    <row r="170" spans="1:18" x14ac:dyDescent="0.2">
      <c r="A170" s="30" t="s">
        <v>58</v>
      </c>
      <c r="E170" s="31" t="s">
        <v>405</v>
      </c>
    </row>
    <row r="171" spans="1:18" ht="102" x14ac:dyDescent="0.2">
      <c r="A171" t="s">
        <v>59</v>
      </c>
      <c r="E171" s="29" t="s">
        <v>406</v>
      </c>
    </row>
    <row r="172" spans="1:18" ht="12.75" customHeight="1" x14ac:dyDescent="0.2">
      <c r="A172" s="5" t="s">
        <v>47</v>
      </c>
      <c r="B172" s="5"/>
      <c r="C172" s="32" t="s">
        <v>25</v>
      </c>
      <c r="D172" s="5"/>
      <c r="E172" s="21" t="s">
        <v>407</v>
      </c>
      <c r="F172" s="5"/>
      <c r="G172" s="5"/>
      <c r="H172" s="5"/>
      <c r="I172" s="33">
        <f>0+Q172</f>
        <v>0</v>
      </c>
      <c r="J172" s="5"/>
      <c r="O172">
        <f>0+R172</f>
        <v>0</v>
      </c>
      <c r="Q172">
        <f>0+I173+I177+I181+I185+I189+I193</f>
        <v>0</v>
      </c>
      <c r="R172">
        <f>0+O173+O177+O181+O185+O189+O193</f>
        <v>0</v>
      </c>
    </row>
    <row r="173" spans="1:18" x14ac:dyDescent="0.2">
      <c r="A173" s="18" t="s">
        <v>50</v>
      </c>
      <c r="B173" s="23" t="s">
        <v>408</v>
      </c>
      <c r="C173" s="23" t="s">
        <v>409</v>
      </c>
      <c r="D173" s="18" t="s">
        <v>52</v>
      </c>
      <c r="E173" s="24" t="s">
        <v>410</v>
      </c>
      <c r="F173" s="25" t="s">
        <v>411</v>
      </c>
      <c r="G173" s="26">
        <v>416</v>
      </c>
      <c r="H173" s="27"/>
      <c r="I173" s="27">
        <f>ROUND(ROUND(H173,2)*ROUND(G173,3),2)</f>
        <v>0</v>
      </c>
      <c r="J173" s="25" t="s">
        <v>55</v>
      </c>
      <c r="O173">
        <f>(I173*21)/100</f>
        <v>0</v>
      </c>
      <c r="P173" t="s">
        <v>26</v>
      </c>
    </row>
    <row r="174" spans="1:18" x14ac:dyDescent="0.2">
      <c r="A174" s="28" t="s">
        <v>56</v>
      </c>
      <c r="E174" s="29" t="s">
        <v>412</v>
      </c>
    </row>
    <row r="175" spans="1:18" x14ac:dyDescent="0.2">
      <c r="A175" s="30" t="s">
        <v>58</v>
      </c>
      <c r="E175" s="31" t="s">
        <v>413</v>
      </c>
    </row>
    <row r="176" spans="1:18" ht="25.5" x14ac:dyDescent="0.2">
      <c r="A176" t="s">
        <v>59</v>
      </c>
      <c r="E176" s="29" t="s">
        <v>414</v>
      </c>
    </row>
    <row r="177" spans="1:16" x14ac:dyDescent="0.2">
      <c r="A177" s="18" t="s">
        <v>50</v>
      </c>
      <c r="B177" s="23" t="s">
        <v>415</v>
      </c>
      <c r="C177" s="23" t="s">
        <v>416</v>
      </c>
      <c r="D177" s="18" t="s">
        <v>52</v>
      </c>
      <c r="E177" s="24" t="s">
        <v>417</v>
      </c>
      <c r="F177" s="25" t="s">
        <v>171</v>
      </c>
      <c r="G177" s="26">
        <v>19.027999999999999</v>
      </c>
      <c r="H177" s="27"/>
      <c r="I177" s="27">
        <f>ROUND(ROUND(H177,2)*ROUND(G177,3),2)</f>
        <v>0</v>
      </c>
      <c r="J177" s="25" t="s">
        <v>55</v>
      </c>
      <c r="O177">
        <f>(I177*21)/100</f>
        <v>0</v>
      </c>
      <c r="P177" t="s">
        <v>26</v>
      </c>
    </row>
    <row r="178" spans="1:16" ht="25.5" x14ac:dyDescent="0.2">
      <c r="A178" s="28" t="s">
        <v>56</v>
      </c>
      <c r="E178" s="29" t="s">
        <v>418</v>
      </c>
    </row>
    <row r="179" spans="1:16" x14ac:dyDescent="0.2">
      <c r="A179" s="30" t="s">
        <v>58</v>
      </c>
      <c r="E179" s="31" t="s">
        <v>419</v>
      </c>
    </row>
    <row r="180" spans="1:16" ht="382.5" x14ac:dyDescent="0.2">
      <c r="A180" t="s">
        <v>59</v>
      </c>
      <c r="E180" s="29" t="s">
        <v>420</v>
      </c>
    </row>
    <row r="181" spans="1:16" x14ac:dyDescent="0.2">
      <c r="A181" s="18" t="s">
        <v>50</v>
      </c>
      <c r="B181" s="23" t="s">
        <v>421</v>
      </c>
      <c r="C181" s="23" t="s">
        <v>422</v>
      </c>
      <c r="D181" s="18" t="s">
        <v>52</v>
      </c>
      <c r="E181" s="24" t="s">
        <v>423</v>
      </c>
      <c r="F181" s="25" t="s">
        <v>146</v>
      </c>
      <c r="G181" s="26">
        <v>3.806</v>
      </c>
      <c r="H181" s="27"/>
      <c r="I181" s="27">
        <f>ROUND(ROUND(H181,2)*ROUND(G181,3),2)</f>
        <v>0</v>
      </c>
      <c r="J181" s="25" t="s">
        <v>55</v>
      </c>
      <c r="O181">
        <f>(I181*21)/100</f>
        <v>0</v>
      </c>
      <c r="P181" t="s">
        <v>26</v>
      </c>
    </row>
    <row r="182" spans="1:16" x14ac:dyDescent="0.2">
      <c r="A182" s="28" t="s">
        <v>56</v>
      </c>
      <c r="E182" s="29" t="s">
        <v>424</v>
      </c>
    </row>
    <row r="183" spans="1:16" x14ac:dyDescent="0.2">
      <c r="A183" s="30" t="s">
        <v>58</v>
      </c>
      <c r="E183" s="31" t="s">
        <v>425</v>
      </c>
    </row>
    <row r="184" spans="1:16" ht="242.25" x14ac:dyDescent="0.2">
      <c r="A184" t="s">
        <v>59</v>
      </c>
      <c r="E184" s="29" t="s">
        <v>426</v>
      </c>
    </row>
    <row r="185" spans="1:16" x14ac:dyDescent="0.2">
      <c r="A185" s="18" t="s">
        <v>50</v>
      </c>
      <c r="B185" s="23" t="s">
        <v>427</v>
      </c>
      <c r="C185" s="23" t="s">
        <v>428</v>
      </c>
      <c r="D185" s="18" t="s">
        <v>144</v>
      </c>
      <c r="E185" s="24" t="s">
        <v>429</v>
      </c>
      <c r="F185" s="25" t="s">
        <v>171</v>
      </c>
      <c r="G185" s="26">
        <v>17.544</v>
      </c>
      <c r="H185" s="27"/>
      <c r="I185" s="27">
        <f>ROUND(ROUND(H185,2)*ROUND(G185,3),2)</f>
        <v>0</v>
      </c>
      <c r="J185" s="25" t="s">
        <v>55</v>
      </c>
      <c r="O185">
        <f>(I185*21)/100</f>
        <v>0</v>
      </c>
      <c r="P185" t="s">
        <v>26</v>
      </c>
    </row>
    <row r="186" spans="1:16" ht="25.5" x14ac:dyDescent="0.2">
      <c r="A186" s="28" t="s">
        <v>56</v>
      </c>
      <c r="E186" s="29" t="s">
        <v>430</v>
      </c>
    </row>
    <row r="187" spans="1:16" x14ac:dyDescent="0.2">
      <c r="A187" s="30" t="s">
        <v>58</v>
      </c>
      <c r="E187" s="31" t="s">
        <v>431</v>
      </c>
    </row>
    <row r="188" spans="1:16" ht="369.75" x14ac:dyDescent="0.2">
      <c r="A188" t="s">
        <v>59</v>
      </c>
      <c r="E188" s="29" t="s">
        <v>432</v>
      </c>
    </row>
    <row r="189" spans="1:16" x14ac:dyDescent="0.2">
      <c r="A189" s="18" t="s">
        <v>50</v>
      </c>
      <c r="B189" s="23" t="s">
        <v>433</v>
      </c>
      <c r="C189" s="23" t="s">
        <v>428</v>
      </c>
      <c r="D189" s="18" t="s">
        <v>150</v>
      </c>
      <c r="E189" s="24" t="s">
        <v>429</v>
      </c>
      <c r="F189" s="25" t="s">
        <v>171</v>
      </c>
      <c r="G189" s="26">
        <v>3.863</v>
      </c>
      <c r="H189" s="27"/>
      <c r="I189" s="27">
        <f>ROUND(ROUND(H189,2)*ROUND(G189,3),2)</f>
        <v>0</v>
      </c>
      <c r="J189" s="25" t="s">
        <v>55</v>
      </c>
      <c r="O189">
        <f>(I189*21)/100</f>
        <v>0</v>
      </c>
      <c r="P189" t="s">
        <v>26</v>
      </c>
    </row>
    <row r="190" spans="1:16" x14ac:dyDescent="0.2">
      <c r="A190" s="28" t="s">
        <v>56</v>
      </c>
      <c r="E190" s="29" t="s">
        <v>434</v>
      </c>
    </row>
    <row r="191" spans="1:16" x14ac:dyDescent="0.2">
      <c r="A191" s="30" t="s">
        <v>58</v>
      </c>
      <c r="E191" s="31" t="s">
        <v>435</v>
      </c>
    </row>
    <row r="192" spans="1:16" ht="369.75" x14ac:dyDescent="0.2">
      <c r="A192" t="s">
        <v>59</v>
      </c>
      <c r="E192" s="29" t="s">
        <v>432</v>
      </c>
    </row>
    <row r="193" spans="1:18" x14ac:dyDescent="0.2">
      <c r="A193" s="18" t="s">
        <v>50</v>
      </c>
      <c r="B193" s="23" t="s">
        <v>436</v>
      </c>
      <c r="C193" s="23" t="s">
        <v>437</v>
      </c>
      <c r="D193" s="18" t="s">
        <v>52</v>
      </c>
      <c r="E193" s="24" t="s">
        <v>438</v>
      </c>
      <c r="F193" s="25" t="s">
        <v>146</v>
      </c>
      <c r="G193" s="26">
        <v>3.8530000000000002</v>
      </c>
      <c r="H193" s="27"/>
      <c r="I193" s="27">
        <f>ROUND(ROUND(H193,2)*ROUND(G193,3),2)</f>
        <v>0</v>
      </c>
      <c r="J193" s="25" t="s">
        <v>55</v>
      </c>
      <c r="O193">
        <f>(I193*21)/100</f>
        <v>0</v>
      </c>
      <c r="P193" t="s">
        <v>26</v>
      </c>
    </row>
    <row r="194" spans="1:18" x14ac:dyDescent="0.2">
      <c r="A194" s="28" t="s">
        <v>56</v>
      </c>
      <c r="E194" s="29" t="s">
        <v>439</v>
      </c>
    </row>
    <row r="195" spans="1:18" x14ac:dyDescent="0.2">
      <c r="A195" s="30" t="s">
        <v>58</v>
      </c>
      <c r="E195" s="31" t="s">
        <v>440</v>
      </c>
    </row>
    <row r="196" spans="1:18" ht="267.75" x14ac:dyDescent="0.2">
      <c r="A196" t="s">
        <v>59</v>
      </c>
      <c r="E196" s="29" t="s">
        <v>390</v>
      </c>
    </row>
    <row r="197" spans="1:18" ht="12.75" customHeight="1" x14ac:dyDescent="0.2">
      <c r="A197" s="5" t="s">
        <v>47</v>
      </c>
      <c r="B197" s="5"/>
      <c r="C197" s="32" t="s">
        <v>35</v>
      </c>
      <c r="D197" s="5"/>
      <c r="E197" s="21" t="s">
        <v>441</v>
      </c>
      <c r="F197" s="5"/>
      <c r="G197" s="5"/>
      <c r="H197" s="5"/>
      <c r="I197" s="33">
        <f>0+Q197</f>
        <v>0</v>
      </c>
      <c r="J197" s="5"/>
      <c r="O197">
        <f>0+R197</f>
        <v>0</v>
      </c>
      <c r="Q197">
        <f>0+I198+I202+I206+I210+I214+I218+I222+I226+I230+I234+I238+I242+I246+I250</f>
        <v>0</v>
      </c>
      <c r="R197">
        <f>0+O198+O202+O206+O210+O214+O218+O222+O226+O230+O234+O238+O242+O246+O250</f>
        <v>0</v>
      </c>
    </row>
    <row r="198" spans="1:18" x14ac:dyDescent="0.2">
      <c r="A198" s="18" t="s">
        <v>50</v>
      </c>
      <c r="B198" s="23" t="s">
        <v>442</v>
      </c>
      <c r="C198" s="23" t="s">
        <v>443</v>
      </c>
      <c r="D198" s="18" t="s">
        <v>52</v>
      </c>
      <c r="E198" s="24" t="s">
        <v>444</v>
      </c>
      <c r="F198" s="25" t="s">
        <v>171</v>
      </c>
      <c r="G198" s="26">
        <v>16.298999999999999</v>
      </c>
      <c r="H198" s="27"/>
      <c r="I198" s="27">
        <f>ROUND(ROUND(H198,2)*ROUND(G198,3),2)</f>
        <v>0</v>
      </c>
      <c r="J198" s="25" t="s">
        <v>55</v>
      </c>
      <c r="O198">
        <f>(I198*21)/100</f>
        <v>0</v>
      </c>
      <c r="P198" t="s">
        <v>26</v>
      </c>
    </row>
    <row r="199" spans="1:18" x14ac:dyDescent="0.2">
      <c r="A199" s="28" t="s">
        <v>56</v>
      </c>
      <c r="E199" s="29" t="s">
        <v>445</v>
      </c>
    </row>
    <row r="200" spans="1:18" x14ac:dyDescent="0.2">
      <c r="A200" s="30" t="s">
        <v>58</v>
      </c>
      <c r="E200" s="31" t="s">
        <v>446</v>
      </c>
    </row>
    <row r="201" spans="1:18" ht="369.75" x14ac:dyDescent="0.2">
      <c r="A201" t="s">
        <v>59</v>
      </c>
      <c r="E201" s="29" t="s">
        <v>432</v>
      </c>
    </row>
    <row r="202" spans="1:18" ht="25.5" x14ac:dyDescent="0.2">
      <c r="A202" s="18" t="s">
        <v>50</v>
      </c>
      <c r="B202" s="23" t="s">
        <v>447</v>
      </c>
      <c r="C202" s="23" t="s">
        <v>448</v>
      </c>
      <c r="D202" s="18" t="s">
        <v>52</v>
      </c>
      <c r="E202" s="24" t="s">
        <v>449</v>
      </c>
      <c r="F202" s="25" t="s">
        <v>146</v>
      </c>
      <c r="G202" s="26">
        <v>2.4449999999999998</v>
      </c>
      <c r="H202" s="27"/>
      <c r="I202" s="27">
        <f>ROUND(ROUND(H202,2)*ROUND(G202,3),2)</f>
        <v>0</v>
      </c>
      <c r="J202" s="25" t="s">
        <v>55</v>
      </c>
      <c r="O202">
        <f>(I202*21)/100</f>
        <v>0</v>
      </c>
      <c r="P202" t="s">
        <v>26</v>
      </c>
    </row>
    <row r="203" spans="1:18" x14ac:dyDescent="0.2">
      <c r="A203" s="28" t="s">
        <v>56</v>
      </c>
      <c r="E203" s="29" t="s">
        <v>450</v>
      </c>
    </row>
    <row r="204" spans="1:18" x14ac:dyDescent="0.2">
      <c r="A204" s="30" t="s">
        <v>58</v>
      </c>
      <c r="E204" s="31" t="s">
        <v>451</v>
      </c>
    </row>
    <row r="205" spans="1:18" ht="267.75" x14ac:dyDescent="0.2">
      <c r="A205" t="s">
        <v>59</v>
      </c>
      <c r="E205" s="29" t="s">
        <v>390</v>
      </c>
    </row>
    <row r="206" spans="1:18" x14ac:dyDescent="0.2">
      <c r="A206" s="18" t="s">
        <v>50</v>
      </c>
      <c r="B206" s="23" t="s">
        <v>452</v>
      </c>
      <c r="C206" s="23" t="s">
        <v>453</v>
      </c>
      <c r="D206" s="18" t="s">
        <v>52</v>
      </c>
      <c r="E206" s="24" t="s">
        <v>454</v>
      </c>
      <c r="F206" s="25" t="s">
        <v>171</v>
      </c>
      <c r="G206" s="26">
        <v>162.53899999999999</v>
      </c>
      <c r="H206" s="27"/>
      <c r="I206" s="27">
        <f>ROUND(ROUND(H206,2)*ROUND(G206,3),2)</f>
        <v>0</v>
      </c>
      <c r="J206" s="25" t="s">
        <v>55</v>
      </c>
      <c r="O206">
        <f>(I206*21)/100</f>
        <v>0</v>
      </c>
      <c r="P206" t="s">
        <v>26</v>
      </c>
    </row>
    <row r="207" spans="1:18" x14ac:dyDescent="0.2">
      <c r="A207" s="28" t="s">
        <v>56</v>
      </c>
      <c r="E207" s="29" t="s">
        <v>455</v>
      </c>
    </row>
    <row r="208" spans="1:18" x14ac:dyDescent="0.2">
      <c r="A208" s="30" t="s">
        <v>58</v>
      </c>
      <c r="E208" s="31" t="s">
        <v>456</v>
      </c>
    </row>
    <row r="209" spans="1:16" ht="369.75" x14ac:dyDescent="0.2">
      <c r="A209" t="s">
        <v>59</v>
      </c>
      <c r="E209" s="29" t="s">
        <v>457</v>
      </c>
    </row>
    <row r="210" spans="1:16" x14ac:dyDescent="0.2">
      <c r="A210" s="18" t="s">
        <v>50</v>
      </c>
      <c r="B210" s="23" t="s">
        <v>458</v>
      </c>
      <c r="C210" s="23" t="s">
        <v>459</v>
      </c>
      <c r="D210" s="18" t="s">
        <v>52</v>
      </c>
      <c r="E210" s="24" t="s">
        <v>460</v>
      </c>
      <c r="F210" s="25" t="s">
        <v>146</v>
      </c>
      <c r="G210" s="26">
        <v>24.381</v>
      </c>
      <c r="H210" s="27"/>
      <c r="I210" s="27">
        <f>ROUND(ROUND(H210,2)*ROUND(G210,3),2)</f>
        <v>0</v>
      </c>
      <c r="J210" s="25" t="s">
        <v>55</v>
      </c>
      <c r="O210">
        <f>(I210*21)/100</f>
        <v>0</v>
      </c>
      <c r="P210" t="s">
        <v>26</v>
      </c>
    </row>
    <row r="211" spans="1:16" x14ac:dyDescent="0.2">
      <c r="A211" s="28" t="s">
        <v>56</v>
      </c>
      <c r="E211" s="29" t="s">
        <v>461</v>
      </c>
    </row>
    <row r="212" spans="1:16" x14ac:dyDescent="0.2">
      <c r="A212" s="30" t="s">
        <v>58</v>
      </c>
      <c r="E212" s="31" t="s">
        <v>462</v>
      </c>
    </row>
    <row r="213" spans="1:16" ht="267.75" x14ac:dyDescent="0.2">
      <c r="A213" t="s">
        <v>59</v>
      </c>
      <c r="E213" s="29" t="s">
        <v>390</v>
      </c>
    </row>
    <row r="214" spans="1:16" x14ac:dyDescent="0.2">
      <c r="A214" s="18" t="s">
        <v>50</v>
      </c>
      <c r="B214" s="23" t="s">
        <v>463</v>
      </c>
      <c r="C214" s="23" t="s">
        <v>464</v>
      </c>
      <c r="D214" s="18" t="s">
        <v>52</v>
      </c>
      <c r="E214" s="24" t="s">
        <v>465</v>
      </c>
      <c r="F214" s="25" t="s">
        <v>159</v>
      </c>
      <c r="G214" s="26">
        <v>10</v>
      </c>
      <c r="H214" s="27"/>
      <c r="I214" s="27">
        <f>ROUND(ROUND(H214,2)*ROUND(G214,3),2)</f>
        <v>0</v>
      </c>
      <c r="J214" s="25" t="s">
        <v>55</v>
      </c>
      <c r="O214">
        <f>(I214*21)/100</f>
        <v>0</v>
      </c>
      <c r="P214" t="s">
        <v>26</v>
      </c>
    </row>
    <row r="215" spans="1:16" x14ac:dyDescent="0.2">
      <c r="A215" s="28" t="s">
        <v>56</v>
      </c>
      <c r="E215" s="29" t="s">
        <v>466</v>
      </c>
    </row>
    <row r="216" spans="1:16" x14ac:dyDescent="0.2">
      <c r="A216" s="30" t="s">
        <v>58</v>
      </c>
      <c r="E216" s="31" t="s">
        <v>467</v>
      </c>
    </row>
    <row r="217" spans="1:16" ht="89.25" x14ac:dyDescent="0.2">
      <c r="A217" t="s">
        <v>59</v>
      </c>
      <c r="E217" s="29" t="s">
        <v>468</v>
      </c>
    </row>
    <row r="218" spans="1:16" x14ac:dyDescent="0.2">
      <c r="A218" s="18" t="s">
        <v>50</v>
      </c>
      <c r="B218" s="23" t="s">
        <v>469</v>
      </c>
      <c r="C218" s="23" t="s">
        <v>470</v>
      </c>
      <c r="D218" s="18" t="s">
        <v>144</v>
      </c>
      <c r="E218" s="24" t="s">
        <v>471</v>
      </c>
      <c r="F218" s="25" t="s">
        <v>171</v>
      </c>
      <c r="G218" s="26">
        <v>12.452</v>
      </c>
      <c r="H218" s="27"/>
      <c r="I218" s="27">
        <f>ROUND(ROUND(H218,2)*ROUND(G218,3),2)</f>
        <v>0</v>
      </c>
      <c r="J218" s="25" t="s">
        <v>55</v>
      </c>
      <c r="O218">
        <f>(I218*21)/100</f>
        <v>0</v>
      </c>
      <c r="P218" t="s">
        <v>26</v>
      </c>
    </row>
    <row r="219" spans="1:16" x14ac:dyDescent="0.2">
      <c r="A219" s="28" t="s">
        <v>56</v>
      </c>
      <c r="E219" s="29" t="s">
        <v>472</v>
      </c>
    </row>
    <row r="220" spans="1:16" x14ac:dyDescent="0.2">
      <c r="A220" s="30" t="s">
        <v>58</v>
      </c>
      <c r="E220" s="31" t="s">
        <v>473</v>
      </c>
    </row>
    <row r="221" spans="1:16" ht="369.75" x14ac:dyDescent="0.2">
      <c r="A221" t="s">
        <v>59</v>
      </c>
      <c r="E221" s="29" t="s">
        <v>457</v>
      </c>
    </row>
    <row r="222" spans="1:16" x14ac:dyDescent="0.2">
      <c r="A222" s="18" t="s">
        <v>50</v>
      </c>
      <c r="B222" s="23" t="s">
        <v>474</v>
      </c>
      <c r="C222" s="23" t="s">
        <v>470</v>
      </c>
      <c r="D222" s="18" t="s">
        <v>150</v>
      </c>
      <c r="E222" s="24" t="s">
        <v>471</v>
      </c>
      <c r="F222" s="25" t="s">
        <v>171</v>
      </c>
      <c r="G222" s="26">
        <v>18.065000000000001</v>
      </c>
      <c r="H222" s="27"/>
      <c r="I222" s="27">
        <f>ROUND(ROUND(H222,2)*ROUND(G222,3),2)</f>
        <v>0</v>
      </c>
      <c r="J222" s="25" t="s">
        <v>55</v>
      </c>
      <c r="O222">
        <f>(I222*21)/100</f>
        <v>0</v>
      </c>
      <c r="P222" t="s">
        <v>26</v>
      </c>
    </row>
    <row r="223" spans="1:16" x14ac:dyDescent="0.2">
      <c r="A223" s="28" t="s">
        <v>56</v>
      </c>
      <c r="E223" s="29" t="s">
        <v>475</v>
      </c>
    </row>
    <row r="224" spans="1:16" x14ac:dyDescent="0.2">
      <c r="A224" s="30" t="s">
        <v>58</v>
      </c>
      <c r="E224" s="31" t="s">
        <v>476</v>
      </c>
    </row>
    <row r="225" spans="1:16" ht="369.75" x14ac:dyDescent="0.2">
      <c r="A225" t="s">
        <v>59</v>
      </c>
      <c r="E225" s="29" t="s">
        <v>457</v>
      </c>
    </row>
    <row r="226" spans="1:16" x14ac:dyDescent="0.2">
      <c r="A226" s="18" t="s">
        <v>50</v>
      </c>
      <c r="B226" s="23" t="s">
        <v>477</v>
      </c>
      <c r="C226" s="23" t="s">
        <v>470</v>
      </c>
      <c r="D226" s="18" t="s">
        <v>153</v>
      </c>
      <c r="E226" s="24" t="s">
        <v>471</v>
      </c>
      <c r="F226" s="25" t="s">
        <v>171</v>
      </c>
      <c r="G226" s="26">
        <v>2.0059999999999998</v>
      </c>
      <c r="H226" s="27"/>
      <c r="I226" s="27">
        <f>ROUND(ROUND(H226,2)*ROUND(G226,3),2)</f>
        <v>0</v>
      </c>
      <c r="J226" s="25" t="s">
        <v>55</v>
      </c>
      <c r="O226">
        <f>(I226*21)/100</f>
        <v>0</v>
      </c>
      <c r="P226" t="s">
        <v>26</v>
      </c>
    </row>
    <row r="227" spans="1:16" x14ac:dyDescent="0.2">
      <c r="A227" s="28" t="s">
        <v>56</v>
      </c>
      <c r="E227" s="29" t="s">
        <v>478</v>
      </c>
    </row>
    <row r="228" spans="1:16" x14ac:dyDescent="0.2">
      <c r="A228" s="30" t="s">
        <v>58</v>
      </c>
      <c r="E228" s="31" t="s">
        <v>479</v>
      </c>
    </row>
    <row r="229" spans="1:16" ht="369.75" x14ac:dyDescent="0.2">
      <c r="A229" t="s">
        <v>59</v>
      </c>
      <c r="E229" s="29" t="s">
        <v>457</v>
      </c>
    </row>
    <row r="230" spans="1:16" x14ac:dyDescent="0.2">
      <c r="A230" s="18" t="s">
        <v>50</v>
      </c>
      <c r="B230" s="23" t="s">
        <v>480</v>
      </c>
      <c r="C230" s="23" t="s">
        <v>481</v>
      </c>
      <c r="D230" s="18" t="s">
        <v>52</v>
      </c>
      <c r="E230" s="24" t="s">
        <v>482</v>
      </c>
      <c r="F230" s="25" t="s">
        <v>171</v>
      </c>
      <c r="G230" s="26">
        <v>83.21</v>
      </c>
      <c r="H230" s="27"/>
      <c r="I230" s="27">
        <f>ROUND(ROUND(H230,2)*ROUND(G230,3),2)</f>
        <v>0</v>
      </c>
      <c r="J230" s="25" t="s">
        <v>55</v>
      </c>
      <c r="O230">
        <f>(I230*21)/100</f>
        <v>0</v>
      </c>
      <c r="P230" t="s">
        <v>26</v>
      </c>
    </row>
    <row r="231" spans="1:16" ht="25.5" x14ac:dyDescent="0.2">
      <c r="A231" s="28" t="s">
        <v>56</v>
      </c>
      <c r="E231" s="29" t="s">
        <v>483</v>
      </c>
    </row>
    <row r="232" spans="1:16" x14ac:dyDescent="0.2">
      <c r="A232" s="30" t="s">
        <v>58</v>
      </c>
      <c r="E232" s="31" t="s">
        <v>484</v>
      </c>
    </row>
    <row r="233" spans="1:16" ht="38.25" x14ac:dyDescent="0.2">
      <c r="A233" t="s">
        <v>59</v>
      </c>
      <c r="E233" s="29" t="s">
        <v>485</v>
      </c>
    </row>
    <row r="234" spans="1:16" x14ac:dyDescent="0.2">
      <c r="A234" s="18" t="s">
        <v>50</v>
      </c>
      <c r="B234" s="23" t="s">
        <v>486</v>
      </c>
      <c r="C234" s="23" t="s">
        <v>487</v>
      </c>
      <c r="D234" s="18" t="s">
        <v>52</v>
      </c>
      <c r="E234" s="24" t="s">
        <v>488</v>
      </c>
      <c r="F234" s="25" t="s">
        <v>171</v>
      </c>
      <c r="G234" s="26">
        <v>8.58</v>
      </c>
      <c r="H234" s="27"/>
      <c r="I234" s="27">
        <f>ROUND(ROUND(H234,2)*ROUND(G234,3),2)</f>
        <v>0</v>
      </c>
      <c r="J234" s="25" t="s">
        <v>55</v>
      </c>
      <c r="O234">
        <f>(I234*21)/100</f>
        <v>0</v>
      </c>
      <c r="P234" t="s">
        <v>26</v>
      </c>
    </row>
    <row r="235" spans="1:16" x14ac:dyDescent="0.2">
      <c r="A235" s="28" t="s">
        <v>56</v>
      </c>
      <c r="E235" s="29" t="s">
        <v>489</v>
      </c>
    </row>
    <row r="236" spans="1:16" x14ac:dyDescent="0.2">
      <c r="A236" s="30" t="s">
        <v>58</v>
      </c>
      <c r="E236" s="31" t="s">
        <v>490</v>
      </c>
    </row>
    <row r="237" spans="1:16" ht="395.25" x14ac:dyDescent="0.2">
      <c r="A237" t="s">
        <v>59</v>
      </c>
      <c r="E237" s="29" t="s">
        <v>491</v>
      </c>
    </row>
    <row r="238" spans="1:16" ht="25.5" x14ac:dyDescent="0.2">
      <c r="A238" s="18" t="s">
        <v>50</v>
      </c>
      <c r="B238" s="23" t="s">
        <v>492</v>
      </c>
      <c r="C238" s="23" t="s">
        <v>493</v>
      </c>
      <c r="D238" s="18" t="s">
        <v>52</v>
      </c>
      <c r="E238" s="24" t="s">
        <v>494</v>
      </c>
      <c r="F238" s="25" t="s">
        <v>171</v>
      </c>
      <c r="G238" s="26">
        <v>67.876000000000005</v>
      </c>
      <c r="H238" s="27"/>
      <c r="I238" s="27">
        <f>ROUND(ROUND(H238,2)*ROUND(G238,3),2)</f>
        <v>0</v>
      </c>
      <c r="J238" s="25" t="s">
        <v>55</v>
      </c>
      <c r="O238">
        <f>(I238*21)/100</f>
        <v>0</v>
      </c>
      <c r="P238" t="s">
        <v>26</v>
      </c>
    </row>
    <row r="239" spans="1:16" ht="25.5" x14ac:dyDescent="0.2">
      <c r="A239" s="28" t="s">
        <v>56</v>
      </c>
      <c r="E239" s="29" t="s">
        <v>495</v>
      </c>
    </row>
    <row r="240" spans="1:16" x14ac:dyDescent="0.2">
      <c r="A240" s="30" t="s">
        <v>58</v>
      </c>
      <c r="E240" s="31" t="s">
        <v>496</v>
      </c>
    </row>
    <row r="241" spans="1:18" ht="38.25" x14ac:dyDescent="0.2">
      <c r="A241" t="s">
        <v>59</v>
      </c>
      <c r="E241" s="29" t="s">
        <v>497</v>
      </c>
    </row>
    <row r="242" spans="1:18" x14ac:dyDescent="0.2">
      <c r="A242" s="18" t="s">
        <v>50</v>
      </c>
      <c r="B242" s="23" t="s">
        <v>498</v>
      </c>
      <c r="C242" s="23" t="s">
        <v>499</v>
      </c>
      <c r="D242" s="18" t="s">
        <v>52</v>
      </c>
      <c r="E242" s="24" t="s">
        <v>500</v>
      </c>
      <c r="F242" s="25" t="s">
        <v>171</v>
      </c>
      <c r="G242" s="26">
        <v>70.8</v>
      </c>
      <c r="H242" s="27"/>
      <c r="I242" s="27">
        <f>ROUND(ROUND(H242,2)*ROUND(G242,3),2)</f>
        <v>0</v>
      </c>
      <c r="J242" s="25" t="s">
        <v>55</v>
      </c>
      <c r="O242">
        <f>(I242*21)/100</f>
        <v>0</v>
      </c>
      <c r="P242" t="s">
        <v>26</v>
      </c>
    </row>
    <row r="243" spans="1:18" ht="25.5" x14ac:dyDescent="0.2">
      <c r="A243" s="28" t="s">
        <v>56</v>
      </c>
      <c r="E243" s="29" t="s">
        <v>501</v>
      </c>
    </row>
    <row r="244" spans="1:18" x14ac:dyDescent="0.2">
      <c r="A244" s="30" t="s">
        <v>58</v>
      </c>
      <c r="E244" s="31" t="s">
        <v>502</v>
      </c>
    </row>
    <row r="245" spans="1:18" ht="51" x14ac:dyDescent="0.2">
      <c r="A245" t="s">
        <v>59</v>
      </c>
      <c r="E245" s="29" t="s">
        <v>503</v>
      </c>
    </row>
    <row r="246" spans="1:18" x14ac:dyDescent="0.2">
      <c r="A246" s="18" t="s">
        <v>50</v>
      </c>
      <c r="B246" s="23" t="s">
        <v>504</v>
      </c>
      <c r="C246" s="23" t="s">
        <v>505</v>
      </c>
      <c r="D246" s="18" t="s">
        <v>52</v>
      </c>
      <c r="E246" s="24" t="s">
        <v>506</v>
      </c>
      <c r="F246" s="25" t="s">
        <v>171</v>
      </c>
      <c r="G246" s="26">
        <v>71.870999999999995</v>
      </c>
      <c r="H246" s="27"/>
      <c r="I246" s="27">
        <f>ROUND(ROUND(H246,2)*ROUND(G246,3),2)</f>
        <v>0</v>
      </c>
      <c r="J246" s="25" t="s">
        <v>55</v>
      </c>
      <c r="O246">
        <f>(I246*21)/100</f>
        <v>0</v>
      </c>
      <c r="P246" t="s">
        <v>26</v>
      </c>
    </row>
    <row r="247" spans="1:18" ht="25.5" x14ac:dyDescent="0.2">
      <c r="A247" s="28" t="s">
        <v>56</v>
      </c>
      <c r="E247" s="29" t="s">
        <v>507</v>
      </c>
    </row>
    <row r="248" spans="1:18" x14ac:dyDescent="0.2">
      <c r="A248" s="30" t="s">
        <v>58</v>
      </c>
      <c r="E248" s="31" t="s">
        <v>508</v>
      </c>
    </row>
    <row r="249" spans="1:18" ht="102" x14ac:dyDescent="0.2">
      <c r="A249" t="s">
        <v>59</v>
      </c>
      <c r="E249" s="29" t="s">
        <v>509</v>
      </c>
    </row>
    <row r="250" spans="1:18" x14ac:dyDescent="0.2">
      <c r="A250" s="18" t="s">
        <v>50</v>
      </c>
      <c r="B250" s="23" t="s">
        <v>510</v>
      </c>
      <c r="C250" s="23" t="s">
        <v>511</v>
      </c>
      <c r="D250" s="18" t="s">
        <v>52</v>
      </c>
      <c r="E250" s="24" t="s">
        <v>512</v>
      </c>
      <c r="F250" s="25" t="s">
        <v>171</v>
      </c>
      <c r="G250" s="26">
        <v>9.31</v>
      </c>
      <c r="H250" s="27"/>
      <c r="I250" s="27">
        <f>ROUND(ROUND(H250,2)*ROUND(G250,3),2)</f>
        <v>0</v>
      </c>
      <c r="J250" s="25" t="s">
        <v>55</v>
      </c>
      <c r="O250">
        <f>(I250*21)/100</f>
        <v>0</v>
      </c>
      <c r="P250" t="s">
        <v>26</v>
      </c>
    </row>
    <row r="251" spans="1:18" x14ac:dyDescent="0.2">
      <c r="A251" s="28" t="s">
        <v>56</v>
      </c>
      <c r="E251" s="29" t="s">
        <v>513</v>
      </c>
    </row>
    <row r="252" spans="1:18" x14ac:dyDescent="0.2">
      <c r="A252" s="30" t="s">
        <v>58</v>
      </c>
      <c r="E252" s="31" t="s">
        <v>514</v>
      </c>
    </row>
    <row r="253" spans="1:18" ht="382.5" x14ac:dyDescent="0.2">
      <c r="A253" t="s">
        <v>59</v>
      </c>
      <c r="E253" s="29" t="s">
        <v>515</v>
      </c>
    </row>
    <row r="254" spans="1:18" ht="12.75" customHeight="1" x14ac:dyDescent="0.2">
      <c r="A254" s="5" t="s">
        <v>47</v>
      </c>
      <c r="B254" s="5"/>
      <c r="C254" s="32" t="s">
        <v>37</v>
      </c>
      <c r="D254" s="5"/>
      <c r="E254" s="21" t="s">
        <v>516</v>
      </c>
      <c r="F254" s="5"/>
      <c r="G254" s="5"/>
      <c r="H254" s="5"/>
      <c r="I254" s="33">
        <f>0+Q254</f>
        <v>0</v>
      </c>
      <c r="J254" s="5"/>
      <c r="O254">
        <f>0+R254</f>
        <v>0</v>
      </c>
      <c r="Q254">
        <f>0+I255+I259+I263+I267+I271+I275+I279+I283+I287+I291+I295+I299</f>
        <v>0</v>
      </c>
      <c r="R254">
        <f>0+O255+O259+O263+O267+O271+O275+O279+O283+O287+O291+O295+O299</f>
        <v>0</v>
      </c>
    </row>
    <row r="255" spans="1:18" x14ac:dyDescent="0.2">
      <c r="A255" s="18" t="s">
        <v>50</v>
      </c>
      <c r="B255" s="23" t="s">
        <v>517</v>
      </c>
      <c r="C255" s="23" t="s">
        <v>518</v>
      </c>
      <c r="D255" s="18" t="s">
        <v>144</v>
      </c>
      <c r="E255" s="24" t="s">
        <v>519</v>
      </c>
      <c r="F255" s="25" t="s">
        <v>165</v>
      </c>
      <c r="G255" s="26">
        <v>712.30200000000002</v>
      </c>
      <c r="H255" s="27"/>
      <c r="I255" s="27">
        <f>ROUND(ROUND(H255,2)*ROUND(G255,3),2)</f>
        <v>0</v>
      </c>
      <c r="J255" s="25" t="s">
        <v>55</v>
      </c>
      <c r="O255">
        <f>(I255*21)/100</f>
        <v>0</v>
      </c>
      <c r="P255" t="s">
        <v>26</v>
      </c>
    </row>
    <row r="256" spans="1:18" x14ac:dyDescent="0.2">
      <c r="A256" s="28" t="s">
        <v>56</v>
      </c>
      <c r="E256" s="29" t="s">
        <v>520</v>
      </c>
    </row>
    <row r="257" spans="1:16" x14ac:dyDescent="0.2">
      <c r="A257" s="30" t="s">
        <v>58</v>
      </c>
      <c r="E257" s="31" t="s">
        <v>521</v>
      </c>
    </row>
    <row r="258" spans="1:16" ht="51" x14ac:dyDescent="0.2">
      <c r="A258" t="s">
        <v>59</v>
      </c>
      <c r="E258" s="29" t="s">
        <v>522</v>
      </c>
    </row>
    <row r="259" spans="1:16" x14ac:dyDescent="0.2">
      <c r="A259" s="18" t="s">
        <v>50</v>
      </c>
      <c r="B259" s="23" t="s">
        <v>523</v>
      </c>
      <c r="C259" s="23" t="s">
        <v>518</v>
      </c>
      <c r="D259" s="18" t="s">
        <v>150</v>
      </c>
      <c r="E259" s="24" t="s">
        <v>519</v>
      </c>
      <c r="F259" s="25" t="s">
        <v>165</v>
      </c>
      <c r="G259" s="26">
        <v>790.452</v>
      </c>
      <c r="H259" s="27"/>
      <c r="I259" s="27">
        <f>ROUND(ROUND(H259,2)*ROUND(G259,3),2)</f>
        <v>0</v>
      </c>
      <c r="J259" s="25" t="s">
        <v>55</v>
      </c>
      <c r="O259">
        <f>(I259*21)/100</f>
        <v>0</v>
      </c>
      <c r="P259" t="s">
        <v>26</v>
      </c>
    </row>
    <row r="260" spans="1:16" ht="25.5" x14ac:dyDescent="0.2">
      <c r="A260" s="28" t="s">
        <v>56</v>
      </c>
      <c r="E260" s="29" t="s">
        <v>524</v>
      </c>
    </row>
    <row r="261" spans="1:16" x14ac:dyDescent="0.2">
      <c r="A261" s="30" t="s">
        <v>58</v>
      </c>
      <c r="E261" s="31" t="s">
        <v>525</v>
      </c>
    </row>
    <row r="262" spans="1:16" ht="51" x14ac:dyDescent="0.2">
      <c r="A262" t="s">
        <v>59</v>
      </c>
      <c r="E262" s="29" t="s">
        <v>526</v>
      </c>
    </row>
    <row r="263" spans="1:16" x14ac:dyDescent="0.2">
      <c r="A263" s="18" t="s">
        <v>50</v>
      </c>
      <c r="B263" s="23" t="s">
        <v>527</v>
      </c>
      <c r="C263" s="23" t="s">
        <v>528</v>
      </c>
      <c r="D263" s="18" t="s">
        <v>52</v>
      </c>
      <c r="E263" s="24" t="s">
        <v>529</v>
      </c>
      <c r="F263" s="25" t="s">
        <v>165</v>
      </c>
      <c r="G263" s="26">
        <v>130.96</v>
      </c>
      <c r="H263" s="27"/>
      <c r="I263" s="27">
        <f>ROUND(ROUND(H263,2)*ROUND(G263,3),2)</f>
        <v>0</v>
      </c>
      <c r="J263" s="25" t="s">
        <v>55</v>
      </c>
      <c r="O263">
        <f>(I263*21)/100</f>
        <v>0</v>
      </c>
      <c r="P263" t="s">
        <v>26</v>
      </c>
    </row>
    <row r="264" spans="1:16" x14ac:dyDescent="0.2">
      <c r="A264" s="28" t="s">
        <v>56</v>
      </c>
      <c r="E264" s="29" t="s">
        <v>530</v>
      </c>
    </row>
    <row r="265" spans="1:16" x14ac:dyDescent="0.2">
      <c r="A265" s="30" t="s">
        <v>58</v>
      </c>
      <c r="E265" s="31" t="s">
        <v>531</v>
      </c>
    </row>
    <row r="266" spans="1:16" ht="102" x14ac:dyDescent="0.2">
      <c r="A266" t="s">
        <v>59</v>
      </c>
      <c r="E266" s="29" t="s">
        <v>532</v>
      </c>
    </row>
    <row r="267" spans="1:16" x14ac:dyDescent="0.2">
      <c r="A267" s="18" t="s">
        <v>50</v>
      </c>
      <c r="B267" s="23" t="s">
        <v>533</v>
      </c>
      <c r="C267" s="23" t="s">
        <v>534</v>
      </c>
      <c r="D267" s="18" t="s">
        <v>52</v>
      </c>
      <c r="E267" s="24" t="s">
        <v>535</v>
      </c>
      <c r="F267" s="25" t="s">
        <v>165</v>
      </c>
      <c r="G267" s="26">
        <v>712.30200000000002</v>
      </c>
      <c r="H267" s="27"/>
      <c r="I267" s="27">
        <f>ROUND(ROUND(H267,2)*ROUND(G267,3),2)</f>
        <v>0</v>
      </c>
      <c r="J267" s="25" t="s">
        <v>55</v>
      </c>
      <c r="O267">
        <f>(I267*21)/100</f>
        <v>0</v>
      </c>
      <c r="P267" t="s">
        <v>26</v>
      </c>
    </row>
    <row r="268" spans="1:16" x14ac:dyDescent="0.2">
      <c r="A268" s="28" t="s">
        <v>56</v>
      </c>
      <c r="E268" s="29" t="s">
        <v>536</v>
      </c>
    </row>
    <row r="269" spans="1:16" x14ac:dyDescent="0.2">
      <c r="A269" s="30" t="s">
        <v>58</v>
      </c>
      <c r="E269" s="31" t="s">
        <v>52</v>
      </c>
    </row>
    <row r="270" spans="1:16" ht="51" x14ac:dyDescent="0.2">
      <c r="A270" t="s">
        <v>59</v>
      </c>
      <c r="E270" s="29" t="s">
        <v>537</v>
      </c>
    </row>
    <row r="271" spans="1:16" x14ac:dyDescent="0.2">
      <c r="A271" s="18" t="s">
        <v>50</v>
      </c>
      <c r="B271" s="23" t="s">
        <v>538</v>
      </c>
      <c r="C271" s="23" t="s">
        <v>539</v>
      </c>
      <c r="D271" s="18" t="s">
        <v>52</v>
      </c>
      <c r="E271" s="24" t="s">
        <v>540</v>
      </c>
      <c r="F271" s="25" t="s">
        <v>165</v>
      </c>
      <c r="G271" s="26">
        <v>1795.049</v>
      </c>
      <c r="H271" s="27"/>
      <c r="I271" s="27">
        <f>ROUND(ROUND(H271,2)*ROUND(G271,3),2)</f>
        <v>0</v>
      </c>
      <c r="J271" s="25" t="s">
        <v>55</v>
      </c>
      <c r="O271">
        <f>(I271*21)/100</f>
        <v>0</v>
      </c>
      <c r="P271" t="s">
        <v>26</v>
      </c>
    </row>
    <row r="272" spans="1:16" x14ac:dyDescent="0.2">
      <c r="A272" s="28" t="s">
        <v>56</v>
      </c>
      <c r="E272" s="29" t="s">
        <v>541</v>
      </c>
    </row>
    <row r="273" spans="1:16" x14ac:dyDescent="0.2">
      <c r="A273" s="30" t="s">
        <v>58</v>
      </c>
      <c r="E273" s="31" t="s">
        <v>542</v>
      </c>
    </row>
    <row r="274" spans="1:16" ht="51" x14ac:dyDescent="0.2">
      <c r="A274" t="s">
        <v>59</v>
      </c>
      <c r="E274" s="29" t="s">
        <v>537</v>
      </c>
    </row>
    <row r="275" spans="1:16" x14ac:dyDescent="0.2">
      <c r="A275" s="18" t="s">
        <v>50</v>
      </c>
      <c r="B275" s="23" t="s">
        <v>543</v>
      </c>
      <c r="C275" s="23" t="s">
        <v>544</v>
      </c>
      <c r="D275" s="18" t="s">
        <v>52</v>
      </c>
      <c r="E275" s="24" t="s">
        <v>545</v>
      </c>
      <c r="F275" s="25" t="s">
        <v>165</v>
      </c>
      <c r="G275" s="26">
        <v>18</v>
      </c>
      <c r="H275" s="27"/>
      <c r="I275" s="27">
        <f>ROUND(ROUND(H275,2)*ROUND(G275,3),2)</f>
        <v>0</v>
      </c>
      <c r="J275" s="25" t="s">
        <v>55</v>
      </c>
      <c r="O275">
        <f>(I275*21)/100</f>
        <v>0</v>
      </c>
      <c r="P275" t="s">
        <v>26</v>
      </c>
    </row>
    <row r="276" spans="1:16" x14ac:dyDescent="0.2">
      <c r="A276" s="28" t="s">
        <v>56</v>
      </c>
      <c r="E276" s="29" t="s">
        <v>546</v>
      </c>
    </row>
    <row r="277" spans="1:16" x14ac:dyDescent="0.2">
      <c r="A277" s="30" t="s">
        <v>58</v>
      </c>
      <c r="E277" s="31" t="s">
        <v>547</v>
      </c>
    </row>
    <row r="278" spans="1:16" ht="51" x14ac:dyDescent="0.2">
      <c r="A278" t="s">
        <v>59</v>
      </c>
      <c r="E278" s="29" t="s">
        <v>548</v>
      </c>
    </row>
    <row r="279" spans="1:16" x14ac:dyDescent="0.2">
      <c r="A279" s="18" t="s">
        <v>50</v>
      </c>
      <c r="B279" s="23" t="s">
        <v>549</v>
      </c>
      <c r="C279" s="23" t="s">
        <v>550</v>
      </c>
      <c r="D279" s="18" t="s">
        <v>52</v>
      </c>
      <c r="E279" s="24" t="s">
        <v>551</v>
      </c>
      <c r="F279" s="25" t="s">
        <v>165</v>
      </c>
      <c r="G279" s="26">
        <v>120</v>
      </c>
      <c r="H279" s="27"/>
      <c r="I279" s="27">
        <f>ROUND(ROUND(H279,2)*ROUND(G279,3),2)</f>
        <v>0</v>
      </c>
      <c r="J279" s="25" t="s">
        <v>55</v>
      </c>
      <c r="O279">
        <f>(I279*21)/100</f>
        <v>0</v>
      </c>
      <c r="P279" t="s">
        <v>26</v>
      </c>
    </row>
    <row r="280" spans="1:16" x14ac:dyDescent="0.2">
      <c r="A280" s="28" t="s">
        <v>56</v>
      </c>
      <c r="E280" s="29" t="s">
        <v>552</v>
      </c>
    </row>
    <row r="281" spans="1:16" x14ac:dyDescent="0.2">
      <c r="A281" s="30" t="s">
        <v>58</v>
      </c>
      <c r="E281" s="31" t="s">
        <v>553</v>
      </c>
    </row>
    <row r="282" spans="1:16" ht="89.25" x14ac:dyDescent="0.2">
      <c r="A282" t="s">
        <v>59</v>
      </c>
      <c r="E282" s="29" t="s">
        <v>554</v>
      </c>
    </row>
    <row r="283" spans="1:16" x14ac:dyDescent="0.2">
      <c r="A283" s="18" t="s">
        <v>50</v>
      </c>
      <c r="B283" s="23" t="s">
        <v>555</v>
      </c>
      <c r="C283" s="23" t="s">
        <v>556</v>
      </c>
      <c r="D283" s="18" t="s">
        <v>52</v>
      </c>
      <c r="E283" s="24" t="s">
        <v>557</v>
      </c>
      <c r="F283" s="25" t="s">
        <v>165</v>
      </c>
      <c r="G283" s="26">
        <v>857.71</v>
      </c>
      <c r="H283" s="27"/>
      <c r="I283" s="27">
        <f>ROUND(ROUND(H283,2)*ROUND(G283,3),2)</f>
        <v>0</v>
      </c>
      <c r="J283" s="25" t="s">
        <v>55</v>
      </c>
      <c r="O283">
        <f>(I283*21)/100</f>
        <v>0</v>
      </c>
      <c r="P283" t="s">
        <v>26</v>
      </c>
    </row>
    <row r="284" spans="1:16" x14ac:dyDescent="0.2">
      <c r="A284" s="28" t="s">
        <v>56</v>
      </c>
      <c r="E284" s="29" t="s">
        <v>558</v>
      </c>
    </row>
    <row r="285" spans="1:16" x14ac:dyDescent="0.2">
      <c r="A285" s="30" t="s">
        <v>58</v>
      </c>
      <c r="E285" s="31" t="s">
        <v>52</v>
      </c>
    </row>
    <row r="286" spans="1:16" ht="140.25" x14ac:dyDescent="0.2">
      <c r="A286" t="s">
        <v>59</v>
      </c>
      <c r="E286" s="29" t="s">
        <v>559</v>
      </c>
    </row>
    <row r="287" spans="1:16" x14ac:dyDescent="0.2">
      <c r="A287" s="18" t="s">
        <v>50</v>
      </c>
      <c r="B287" s="23" t="s">
        <v>560</v>
      </c>
      <c r="C287" s="23" t="s">
        <v>561</v>
      </c>
      <c r="D287" s="18" t="s">
        <v>52</v>
      </c>
      <c r="E287" s="24" t="s">
        <v>562</v>
      </c>
      <c r="F287" s="25" t="s">
        <v>165</v>
      </c>
      <c r="G287" s="26">
        <v>884.65800000000002</v>
      </c>
      <c r="H287" s="27"/>
      <c r="I287" s="27">
        <f>ROUND(ROUND(H287,2)*ROUND(G287,3),2)</f>
        <v>0</v>
      </c>
      <c r="J287" s="25" t="s">
        <v>55</v>
      </c>
      <c r="O287">
        <f>(I287*21)/100</f>
        <v>0</v>
      </c>
      <c r="P287" t="s">
        <v>26</v>
      </c>
    </row>
    <row r="288" spans="1:16" x14ac:dyDescent="0.2">
      <c r="A288" s="28" t="s">
        <v>56</v>
      </c>
      <c r="E288" s="29" t="s">
        <v>563</v>
      </c>
    </row>
    <row r="289" spans="1:18" x14ac:dyDescent="0.2">
      <c r="A289" s="30" t="s">
        <v>58</v>
      </c>
      <c r="E289" s="31" t="s">
        <v>52</v>
      </c>
    </row>
    <row r="290" spans="1:18" ht="140.25" x14ac:dyDescent="0.2">
      <c r="A290" t="s">
        <v>59</v>
      </c>
      <c r="E290" s="29" t="s">
        <v>559</v>
      </c>
    </row>
    <row r="291" spans="1:18" x14ac:dyDescent="0.2">
      <c r="A291" s="18" t="s">
        <v>50</v>
      </c>
      <c r="B291" s="23" t="s">
        <v>564</v>
      </c>
      <c r="C291" s="23" t="s">
        <v>565</v>
      </c>
      <c r="D291" s="18" t="s">
        <v>52</v>
      </c>
      <c r="E291" s="24" t="s">
        <v>566</v>
      </c>
      <c r="F291" s="25" t="s">
        <v>165</v>
      </c>
      <c r="G291" s="26">
        <v>677.29899999999998</v>
      </c>
      <c r="H291" s="27"/>
      <c r="I291" s="27">
        <f>ROUND(ROUND(H291,2)*ROUND(G291,3),2)</f>
        <v>0</v>
      </c>
      <c r="J291" s="25" t="s">
        <v>55</v>
      </c>
      <c r="O291">
        <f>(I291*21)/100</f>
        <v>0</v>
      </c>
      <c r="P291" t="s">
        <v>26</v>
      </c>
    </row>
    <row r="292" spans="1:18" x14ac:dyDescent="0.2">
      <c r="A292" s="28" t="s">
        <v>56</v>
      </c>
      <c r="E292" s="29" t="s">
        <v>567</v>
      </c>
    </row>
    <row r="293" spans="1:18" x14ac:dyDescent="0.2">
      <c r="A293" s="30" t="s">
        <v>58</v>
      </c>
      <c r="E293" s="31" t="s">
        <v>568</v>
      </c>
    </row>
    <row r="294" spans="1:18" ht="165.75" x14ac:dyDescent="0.2">
      <c r="A294" t="s">
        <v>59</v>
      </c>
      <c r="E294" s="29" t="s">
        <v>569</v>
      </c>
    </row>
    <row r="295" spans="1:18" x14ac:dyDescent="0.2">
      <c r="A295" s="18" t="s">
        <v>50</v>
      </c>
      <c r="B295" s="23" t="s">
        <v>570</v>
      </c>
      <c r="C295" s="23" t="s">
        <v>571</v>
      </c>
      <c r="D295" s="18" t="s">
        <v>52</v>
      </c>
      <c r="E295" s="24" t="s">
        <v>572</v>
      </c>
      <c r="F295" s="25" t="s">
        <v>165</v>
      </c>
      <c r="G295" s="26">
        <v>233.1</v>
      </c>
      <c r="H295" s="27"/>
      <c r="I295" s="27">
        <f>ROUND(ROUND(H295,2)*ROUND(G295,3),2)</f>
        <v>0</v>
      </c>
      <c r="J295" s="25" t="s">
        <v>55</v>
      </c>
      <c r="O295">
        <f>(I295*21)/100</f>
        <v>0</v>
      </c>
      <c r="P295" t="s">
        <v>26</v>
      </c>
    </row>
    <row r="296" spans="1:18" x14ac:dyDescent="0.2">
      <c r="A296" s="28" t="s">
        <v>56</v>
      </c>
      <c r="E296" s="29" t="s">
        <v>573</v>
      </c>
    </row>
    <row r="297" spans="1:18" x14ac:dyDescent="0.2">
      <c r="A297" s="30" t="s">
        <v>58</v>
      </c>
      <c r="E297" s="31" t="s">
        <v>52</v>
      </c>
    </row>
    <row r="298" spans="1:18" ht="140.25" x14ac:dyDescent="0.2">
      <c r="A298" t="s">
        <v>59</v>
      </c>
      <c r="E298" s="29" t="s">
        <v>559</v>
      </c>
    </row>
    <row r="299" spans="1:18" x14ac:dyDescent="0.2">
      <c r="A299" s="18" t="s">
        <v>50</v>
      </c>
      <c r="B299" s="23" t="s">
        <v>574</v>
      </c>
      <c r="C299" s="23" t="s">
        <v>575</v>
      </c>
      <c r="D299" s="18" t="s">
        <v>52</v>
      </c>
      <c r="E299" s="24" t="s">
        <v>576</v>
      </c>
      <c r="F299" s="25" t="s">
        <v>165</v>
      </c>
      <c r="G299" s="26">
        <v>233.1</v>
      </c>
      <c r="H299" s="27"/>
      <c r="I299" s="27">
        <f>ROUND(ROUND(H299,2)*ROUND(G299,3),2)</f>
        <v>0</v>
      </c>
      <c r="J299" s="25" t="s">
        <v>55</v>
      </c>
      <c r="O299">
        <f>(I299*21)/100</f>
        <v>0</v>
      </c>
      <c r="P299" t="s">
        <v>26</v>
      </c>
    </row>
    <row r="300" spans="1:18" x14ac:dyDescent="0.2">
      <c r="A300" s="28" t="s">
        <v>56</v>
      </c>
      <c r="E300" s="29" t="s">
        <v>577</v>
      </c>
    </row>
    <row r="301" spans="1:18" x14ac:dyDescent="0.2">
      <c r="A301" s="30" t="s">
        <v>58</v>
      </c>
      <c r="E301" s="31" t="s">
        <v>52</v>
      </c>
    </row>
    <row r="302" spans="1:18" ht="63.75" x14ac:dyDescent="0.2">
      <c r="A302" t="s">
        <v>59</v>
      </c>
      <c r="E302" s="29" t="s">
        <v>578</v>
      </c>
    </row>
    <row r="303" spans="1:18" ht="12.75" customHeight="1" x14ac:dyDescent="0.2">
      <c r="A303" s="5" t="s">
        <v>47</v>
      </c>
      <c r="B303" s="5"/>
      <c r="C303" s="32" t="s">
        <v>81</v>
      </c>
      <c r="D303" s="5"/>
      <c r="E303" s="21" t="s">
        <v>579</v>
      </c>
      <c r="F303" s="5"/>
      <c r="G303" s="5"/>
      <c r="H303" s="5"/>
      <c r="I303" s="33">
        <f>0+Q303</f>
        <v>0</v>
      </c>
      <c r="J303" s="5"/>
      <c r="O303">
        <f>0+R303</f>
        <v>0</v>
      </c>
      <c r="Q303">
        <f>0+I304+I308+I312+I316+I320+I324</f>
        <v>0</v>
      </c>
      <c r="R303">
        <f>0+O304+O308+O312+O316+O320+O324</f>
        <v>0</v>
      </c>
    </row>
    <row r="304" spans="1:18" ht="25.5" x14ac:dyDescent="0.2">
      <c r="A304" s="18" t="s">
        <v>50</v>
      </c>
      <c r="B304" s="23" t="s">
        <v>580</v>
      </c>
      <c r="C304" s="23" t="s">
        <v>581</v>
      </c>
      <c r="D304" s="18" t="s">
        <v>52</v>
      </c>
      <c r="E304" s="24" t="s">
        <v>582</v>
      </c>
      <c r="F304" s="25" t="s">
        <v>165</v>
      </c>
      <c r="G304" s="26">
        <v>20.92</v>
      </c>
      <c r="H304" s="27"/>
      <c r="I304" s="27">
        <f>ROUND(ROUND(H304,2)*ROUND(G304,3),2)</f>
        <v>0</v>
      </c>
      <c r="J304" s="25" t="s">
        <v>55</v>
      </c>
      <c r="O304">
        <f>(I304*21)/100</f>
        <v>0</v>
      </c>
      <c r="P304" t="s">
        <v>26</v>
      </c>
    </row>
    <row r="305" spans="1:16" x14ac:dyDescent="0.2">
      <c r="A305" s="28" t="s">
        <v>56</v>
      </c>
      <c r="E305" s="29" t="s">
        <v>583</v>
      </c>
    </row>
    <row r="306" spans="1:16" x14ac:dyDescent="0.2">
      <c r="A306" s="30" t="s">
        <v>58</v>
      </c>
      <c r="E306" s="31" t="s">
        <v>584</v>
      </c>
    </row>
    <row r="307" spans="1:16" ht="191.25" x14ac:dyDescent="0.2">
      <c r="A307" t="s">
        <v>59</v>
      </c>
      <c r="E307" s="29" t="s">
        <v>585</v>
      </c>
    </row>
    <row r="308" spans="1:16" ht="25.5" x14ac:dyDescent="0.2">
      <c r="A308" s="18" t="s">
        <v>50</v>
      </c>
      <c r="B308" s="23" t="s">
        <v>586</v>
      </c>
      <c r="C308" s="23" t="s">
        <v>587</v>
      </c>
      <c r="D308" s="18" t="s">
        <v>52</v>
      </c>
      <c r="E308" s="24" t="s">
        <v>588</v>
      </c>
      <c r="F308" s="25" t="s">
        <v>165</v>
      </c>
      <c r="G308" s="26">
        <v>103.128</v>
      </c>
      <c r="H308" s="27"/>
      <c r="I308" s="27">
        <f>ROUND(ROUND(H308,2)*ROUND(G308,3),2)</f>
        <v>0</v>
      </c>
      <c r="J308" s="25" t="s">
        <v>55</v>
      </c>
      <c r="O308">
        <f>(I308*21)/100</f>
        <v>0</v>
      </c>
      <c r="P308" t="s">
        <v>26</v>
      </c>
    </row>
    <row r="309" spans="1:16" x14ac:dyDescent="0.2">
      <c r="A309" s="28" t="s">
        <v>56</v>
      </c>
      <c r="E309" s="29" t="s">
        <v>589</v>
      </c>
    </row>
    <row r="310" spans="1:16" x14ac:dyDescent="0.2">
      <c r="A310" s="30" t="s">
        <v>58</v>
      </c>
      <c r="E310" s="31" t="s">
        <v>590</v>
      </c>
    </row>
    <row r="311" spans="1:16" ht="191.25" x14ac:dyDescent="0.2">
      <c r="A311" t="s">
        <v>59</v>
      </c>
      <c r="E311" s="29" t="s">
        <v>585</v>
      </c>
    </row>
    <row r="312" spans="1:16" x14ac:dyDescent="0.2">
      <c r="A312" s="18" t="s">
        <v>50</v>
      </c>
      <c r="B312" s="23" t="s">
        <v>591</v>
      </c>
      <c r="C312" s="23" t="s">
        <v>592</v>
      </c>
      <c r="D312" s="18" t="s">
        <v>52</v>
      </c>
      <c r="E312" s="24" t="s">
        <v>593</v>
      </c>
      <c r="F312" s="25" t="s">
        <v>165</v>
      </c>
      <c r="G312" s="26">
        <v>273.863</v>
      </c>
      <c r="H312" s="27"/>
      <c r="I312" s="27">
        <f>ROUND(ROUND(H312,2)*ROUND(G312,3),2)</f>
        <v>0</v>
      </c>
      <c r="J312" s="25" t="s">
        <v>55</v>
      </c>
      <c r="O312">
        <f>(I312*21)/100</f>
        <v>0</v>
      </c>
      <c r="P312" t="s">
        <v>26</v>
      </c>
    </row>
    <row r="313" spans="1:16" x14ac:dyDescent="0.2">
      <c r="A313" s="28" t="s">
        <v>56</v>
      </c>
      <c r="E313" s="29" t="s">
        <v>594</v>
      </c>
    </row>
    <row r="314" spans="1:16" x14ac:dyDescent="0.2">
      <c r="A314" s="30" t="s">
        <v>58</v>
      </c>
      <c r="E314" s="31" t="s">
        <v>52</v>
      </c>
    </row>
    <row r="315" spans="1:16" ht="191.25" x14ac:dyDescent="0.2">
      <c r="A315" t="s">
        <v>59</v>
      </c>
      <c r="E315" s="29" t="s">
        <v>595</v>
      </c>
    </row>
    <row r="316" spans="1:16" x14ac:dyDescent="0.2">
      <c r="A316" s="18" t="s">
        <v>50</v>
      </c>
      <c r="B316" s="23" t="s">
        <v>596</v>
      </c>
      <c r="C316" s="23" t="s">
        <v>597</v>
      </c>
      <c r="D316" s="18" t="s">
        <v>52</v>
      </c>
      <c r="E316" s="24" t="s">
        <v>598</v>
      </c>
      <c r="F316" s="25" t="s">
        <v>165</v>
      </c>
      <c r="G316" s="26">
        <v>39.168999999999997</v>
      </c>
      <c r="H316" s="27"/>
      <c r="I316" s="27">
        <f>ROUND(ROUND(H316,2)*ROUND(G316,3),2)</f>
        <v>0</v>
      </c>
      <c r="J316" s="25" t="s">
        <v>55</v>
      </c>
      <c r="O316">
        <f>(I316*21)/100</f>
        <v>0</v>
      </c>
      <c r="P316" t="s">
        <v>26</v>
      </c>
    </row>
    <row r="317" spans="1:16" ht="25.5" x14ac:dyDescent="0.2">
      <c r="A317" s="28" t="s">
        <v>56</v>
      </c>
      <c r="E317" s="29" t="s">
        <v>599</v>
      </c>
    </row>
    <row r="318" spans="1:16" x14ac:dyDescent="0.2">
      <c r="A318" s="30" t="s">
        <v>58</v>
      </c>
      <c r="E318" s="31" t="s">
        <v>600</v>
      </c>
    </row>
    <row r="319" spans="1:16" ht="204" x14ac:dyDescent="0.2">
      <c r="A319" t="s">
        <v>59</v>
      </c>
      <c r="E319" s="29" t="s">
        <v>601</v>
      </c>
    </row>
    <row r="320" spans="1:16" x14ac:dyDescent="0.2">
      <c r="A320" s="18" t="s">
        <v>50</v>
      </c>
      <c r="B320" s="23" t="s">
        <v>602</v>
      </c>
      <c r="C320" s="23" t="s">
        <v>603</v>
      </c>
      <c r="D320" s="18" t="s">
        <v>52</v>
      </c>
      <c r="E320" s="24" t="s">
        <v>604</v>
      </c>
      <c r="F320" s="25" t="s">
        <v>165</v>
      </c>
      <c r="G320" s="26">
        <v>137.72800000000001</v>
      </c>
      <c r="H320" s="27"/>
      <c r="I320" s="27">
        <f>ROUND(ROUND(H320,2)*ROUND(G320,3),2)</f>
        <v>0</v>
      </c>
      <c r="J320" s="25" t="s">
        <v>55</v>
      </c>
      <c r="O320">
        <f>(I320*21)/100</f>
        <v>0</v>
      </c>
      <c r="P320" t="s">
        <v>26</v>
      </c>
    </row>
    <row r="321" spans="1:18" ht="25.5" x14ac:dyDescent="0.2">
      <c r="A321" s="28" t="s">
        <v>56</v>
      </c>
      <c r="E321" s="29" t="s">
        <v>605</v>
      </c>
    </row>
    <row r="322" spans="1:18" x14ac:dyDescent="0.2">
      <c r="A322" s="30" t="s">
        <v>58</v>
      </c>
      <c r="E322" s="31" t="s">
        <v>606</v>
      </c>
    </row>
    <row r="323" spans="1:18" ht="38.25" x14ac:dyDescent="0.2">
      <c r="A323" t="s">
        <v>59</v>
      </c>
      <c r="E323" s="29" t="s">
        <v>607</v>
      </c>
    </row>
    <row r="324" spans="1:18" x14ac:dyDescent="0.2">
      <c r="A324" s="18" t="s">
        <v>50</v>
      </c>
      <c r="B324" s="23" t="s">
        <v>608</v>
      </c>
      <c r="C324" s="23" t="s">
        <v>609</v>
      </c>
      <c r="D324" s="18" t="s">
        <v>52</v>
      </c>
      <c r="E324" s="24" t="s">
        <v>610</v>
      </c>
      <c r="F324" s="25" t="s">
        <v>165</v>
      </c>
      <c r="G324" s="26">
        <v>116.1</v>
      </c>
      <c r="H324" s="27"/>
      <c r="I324" s="27">
        <f>ROUND(ROUND(H324,2)*ROUND(G324,3),2)</f>
        <v>0</v>
      </c>
      <c r="J324" s="25" t="s">
        <v>55</v>
      </c>
      <c r="O324">
        <f>(I324*21)/100</f>
        <v>0</v>
      </c>
      <c r="P324" t="s">
        <v>26</v>
      </c>
    </row>
    <row r="325" spans="1:18" x14ac:dyDescent="0.2">
      <c r="A325" s="28" t="s">
        <v>56</v>
      </c>
      <c r="E325" s="29" t="s">
        <v>611</v>
      </c>
    </row>
    <row r="326" spans="1:18" x14ac:dyDescent="0.2">
      <c r="A326" s="30" t="s">
        <v>58</v>
      </c>
      <c r="E326" s="31" t="s">
        <v>612</v>
      </c>
    </row>
    <row r="327" spans="1:18" ht="51" x14ac:dyDescent="0.2">
      <c r="A327" t="s">
        <v>59</v>
      </c>
      <c r="E327" s="29" t="s">
        <v>613</v>
      </c>
    </row>
    <row r="328" spans="1:18" ht="12.75" customHeight="1" x14ac:dyDescent="0.2">
      <c r="A328" s="5" t="s">
        <v>47</v>
      </c>
      <c r="B328" s="5"/>
      <c r="C328" s="32" t="s">
        <v>86</v>
      </c>
      <c r="D328" s="5"/>
      <c r="E328" s="21" t="s">
        <v>614</v>
      </c>
      <c r="F328" s="5"/>
      <c r="G328" s="5"/>
      <c r="H328" s="5"/>
      <c r="I328" s="33">
        <f>0+Q328</f>
        <v>0</v>
      </c>
      <c r="J328" s="5"/>
      <c r="O328">
        <f>0+R328</f>
        <v>0</v>
      </c>
      <c r="Q328">
        <f>0+I329+I333+I337</f>
        <v>0</v>
      </c>
      <c r="R328">
        <f>0+O329+O333+O337</f>
        <v>0</v>
      </c>
    </row>
    <row r="329" spans="1:18" x14ac:dyDescent="0.2">
      <c r="A329" s="18" t="s">
        <v>50</v>
      </c>
      <c r="B329" s="23" t="s">
        <v>615</v>
      </c>
      <c r="C329" s="23" t="s">
        <v>616</v>
      </c>
      <c r="D329" s="18" t="s">
        <v>52</v>
      </c>
      <c r="E329" s="24" t="s">
        <v>617</v>
      </c>
      <c r="F329" s="25" t="s">
        <v>159</v>
      </c>
      <c r="G329" s="26">
        <v>10</v>
      </c>
      <c r="H329" s="27"/>
      <c r="I329" s="27">
        <f>ROUND(ROUND(H329,2)*ROUND(G329,3),2)</f>
        <v>0</v>
      </c>
      <c r="J329" s="25" t="s">
        <v>55</v>
      </c>
      <c r="O329">
        <f>(I329*21)/100</f>
        <v>0</v>
      </c>
      <c r="P329" t="s">
        <v>26</v>
      </c>
    </row>
    <row r="330" spans="1:18" ht="25.5" x14ac:dyDescent="0.2">
      <c r="A330" s="28" t="s">
        <v>56</v>
      </c>
      <c r="E330" s="29" t="s">
        <v>618</v>
      </c>
    </row>
    <row r="331" spans="1:18" x14ac:dyDescent="0.2">
      <c r="A331" s="30" t="s">
        <v>58</v>
      </c>
      <c r="E331" s="31" t="s">
        <v>52</v>
      </c>
    </row>
    <row r="332" spans="1:18" ht="255" x14ac:dyDescent="0.2">
      <c r="A332" t="s">
        <v>59</v>
      </c>
      <c r="E332" s="29" t="s">
        <v>619</v>
      </c>
    </row>
    <row r="333" spans="1:18" x14ac:dyDescent="0.2">
      <c r="A333" s="18" t="s">
        <v>50</v>
      </c>
      <c r="B333" s="23" t="s">
        <v>620</v>
      </c>
      <c r="C333" s="23" t="s">
        <v>621</v>
      </c>
      <c r="D333" s="18" t="s">
        <v>52</v>
      </c>
      <c r="E333" s="24" t="s">
        <v>622</v>
      </c>
      <c r="F333" s="25" t="s">
        <v>159</v>
      </c>
      <c r="G333" s="26">
        <v>104.5</v>
      </c>
      <c r="H333" s="27"/>
      <c r="I333" s="27">
        <f>ROUND(ROUND(H333,2)*ROUND(G333,3),2)</f>
        <v>0</v>
      </c>
      <c r="J333" s="25" t="s">
        <v>55</v>
      </c>
      <c r="O333">
        <f>(I333*21)/100</f>
        <v>0</v>
      </c>
      <c r="P333" t="s">
        <v>26</v>
      </c>
    </row>
    <row r="334" spans="1:18" ht="25.5" x14ac:dyDescent="0.2">
      <c r="A334" s="28" t="s">
        <v>56</v>
      </c>
      <c r="E334" s="29" t="s">
        <v>623</v>
      </c>
    </row>
    <row r="335" spans="1:18" x14ac:dyDescent="0.2">
      <c r="A335" s="30" t="s">
        <v>58</v>
      </c>
      <c r="E335" s="31" t="s">
        <v>624</v>
      </c>
    </row>
    <row r="336" spans="1:18" ht="242.25" x14ac:dyDescent="0.2">
      <c r="A336" t="s">
        <v>59</v>
      </c>
      <c r="E336" s="29" t="s">
        <v>625</v>
      </c>
    </row>
    <row r="337" spans="1:18" x14ac:dyDescent="0.2">
      <c r="A337" s="18" t="s">
        <v>50</v>
      </c>
      <c r="B337" s="23" t="s">
        <v>626</v>
      </c>
      <c r="C337" s="23" t="s">
        <v>627</v>
      </c>
      <c r="D337" s="18" t="s">
        <v>52</v>
      </c>
      <c r="E337" s="24" t="s">
        <v>628</v>
      </c>
      <c r="F337" s="25" t="s">
        <v>138</v>
      </c>
      <c r="G337" s="26">
        <v>1</v>
      </c>
      <c r="H337" s="27"/>
      <c r="I337" s="27">
        <f>ROUND(ROUND(H337,2)*ROUND(G337,3),2)</f>
        <v>0</v>
      </c>
      <c r="J337" s="25" t="s">
        <v>55</v>
      </c>
      <c r="O337">
        <f>(I337*21)/100</f>
        <v>0</v>
      </c>
      <c r="P337" t="s">
        <v>26</v>
      </c>
    </row>
    <row r="338" spans="1:18" ht="25.5" x14ac:dyDescent="0.2">
      <c r="A338" s="28" t="s">
        <v>56</v>
      </c>
      <c r="E338" s="29" t="s">
        <v>629</v>
      </c>
    </row>
    <row r="339" spans="1:18" x14ac:dyDescent="0.2">
      <c r="A339" s="30" t="s">
        <v>58</v>
      </c>
      <c r="E339" s="31" t="s">
        <v>52</v>
      </c>
    </row>
    <row r="340" spans="1:18" ht="76.5" x14ac:dyDescent="0.2">
      <c r="A340" t="s">
        <v>59</v>
      </c>
      <c r="E340" s="29" t="s">
        <v>630</v>
      </c>
    </row>
    <row r="341" spans="1:18" ht="12.75" customHeight="1" x14ac:dyDescent="0.2">
      <c r="A341" s="5" t="s">
        <v>47</v>
      </c>
      <c r="B341" s="5"/>
      <c r="C341" s="32" t="s">
        <v>42</v>
      </c>
      <c r="D341" s="5"/>
      <c r="E341" s="21" t="s">
        <v>156</v>
      </c>
      <c r="F341" s="5"/>
      <c r="G341" s="5"/>
      <c r="H341" s="5"/>
      <c r="I341" s="33">
        <f>0+Q341</f>
        <v>0</v>
      </c>
      <c r="J341" s="5"/>
      <c r="O341">
        <f>0+R341</f>
        <v>0</v>
      </c>
      <c r="Q341">
        <f>0+I342+I346+I350+I354+I358+I362+I366+I370+I374+I378+I382+I386+I390+I394+I398+I402+I406+I410+I414+I418+I422+I426+I430+I434</f>
        <v>0</v>
      </c>
      <c r="R341">
        <f>0+O342+O346+O350+O354+O358+O362+O366+O370+O374+O378+O382+O386+O390+O394+O398+O402+O406+O410+O414+O418+O422+O426+O430+O434</f>
        <v>0</v>
      </c>
    </row>
    <row r="342" spans="1:18" ht="25.5" x14ac:dyDescent="0.2">
      <c r="A342" s="18" t="s">
        <v>50</v>
      </c>
      <c r="B342" s="23" t="s">
        <v>631</v>
      </c>
      <c r="C342" s="23" t="s">
        <v>632</v>
      </c>
      <c r="D342" s="18" t="s">
        <v>52</v>
      </c>
      <c r="E342" s="24" t="s">
        <v>633</v>
      </c>
      <c r="F342" s="25" t="s">
        <v>159</v>
      </c>
      <c r="G342" s="26">
        <v>24.68</v>
      </c>
      <c r="H342" s="27"/>
      <c r="I342" s="27">
        <f>ROUND(ROUND(H342,2)*ROUND(G342,3),2)</f>
        <v>0</v>
      </c>
      <c r="J342" s="25" t="s">
        <v>55</v>
      </c>
      <c r="O342">
        <f>(I342*21)/100</f>
        <v>0</v>
      </c>
      <c r="P342" t="s">
        <v>26</v>
      </c>
    </row>
    <row r="343" spans="1:18" ht="25.5" x14ac:dyDescent="0.2">
      <c r="A343" s="28" t="s">
        <v>56</v>
      </c>
      <c r="E343" s="29" t="s">
        <v>634</v>
      </c>
    </row>
    <row r="344" spans="1:18" x14ac:dyDescent="0.2">
      <c r="A344" s="30" t="s">
        <v>58</v>
      </c>
      <c r="E344" s="31" t="s">
        <v>635</v>
      </c>
    </row>
    <row r="345" spans="1:18" ht="165.75" x14ac:dyDescent="0.2">
      <c r="A345" t="s">
        <v>59</v>
      </c>
      <c r="E345" s="29" t="s">
        <v>636</v>
      </c>
    </row>
    <row r="346" spans="1:18" x14ac:dyDescent="0.2">
      <c r="A346" s="18" t="s">
        <v>50</v>
      </c>
      <c r="B346" s="23" t="s">
        <v>637</v>
      </c>
      <c r="C346" s="23" t="s">
        <v>638</v>
      </c>
      <c r="D346" s="18" t="s">
        <v>144</v>
      </c>
      <c r="E346" s="24" t="s">
        <v>639</v>
      </c>
      <c r="F346" s="25" t="s">
        <v>159</v>
      </c>
      <c r="G346" s="26">
        <v>60</v>
      </c>
      <c r="H346" s="27"/>
      <c r="I346" s="27">
        <f>ROUND(ROUND(H346,2)*ROUND(G346,3),2)</f>
        <v>0</v>
      </c>
      <c r="J346" s="25" t="s">
        <v>55</v>
      </c>
      <c r="O346">
        <f>(I346*21)/100</f>
        <v>0</v>
      </c>
      <c r="P346" t="s">
        <v>26</v>
      </c>
    </row>
    <row r="347" spans="1:18" ht="25.5" x14ac:dyDescent="0.2">
      <c r="A347" s="28" t="s">
        <v>56</v>
      </c>
      <c r="E347" s="29" t="s">
        <v>640</v>
      </c>
    </row>
    <row r="348" spans="1:18" x14ac:dyDescent="0.2">
      <c r="A348" s="30" t="s">
        <v>58</v>
      </c>
      <c r="E348" s="31" t="s">
        <v>52</v>
      </c>
    </row>
    <row r="349" spans="1:18" ht="153" x14ac:dyDescent="0.2">
      <c r="A349" t="s">
        <v>59</v>
      </c>
      <c r="E349" s="29" t="s">
        <v>641</v>
      </c>
    </row>
    <row r="350" spans="1:18" x14ac:dyDescent="0.2">
      <c r="A350" s="18" t="s">
        <v>50</v>
      </c>
      <c r="B350" s="23" t="s">
        <v>642</v>
      </c>
      <c r="C350" s="23" t="s">
        <v>638</v>
      </c>
      <c r="D350" s="18" t="s">
        <v>150</v>
      </c>
      <c r="E350" s="24" t="s">
        <v>639</v>
      </c>
      <c r="F350" s="25" t="s">
        <v>159</v>
      </c>
      <c r="G350" s="26">
        <v>8</v>
      </c>
      <c r="H350" s="27"/>
      <c r="I350" s="27">
        <f>ROUND(ROUND(H350,2)*ROUND(G350,3),2)</f>
        <v>0</v>
      </c>
      <c r="J350" s="25" t="s">
        <v>55</v>
      </c>
      <c r="O350">
        <f>(I350*21)/100</f>
        <v>0</v>
      </c>
      <c r="P350" t="s">
        <v>26</v>
      </c>
    </row>
    <row r="351" spans="1:18" ht="25.5" x14ac:dyDescent="0.2">
      <c r="A351" s="28" t="s">
        <v>56</v>
      </c>
      <c r="E351" s="29" t="s">
        <v>643</v>
      </c>
    </row>
    <row r="352" spans="1:18" x14ac:dyDescent="0.2">
      <c r="A352" s="30" t="s">
        <v>58</v>
      </c>
      <c r="E352" s="31" t="s">
        <v>644</v>
      </c>
    </row>
    <row r="353" spans="1:16" ht="153" x14ac:dyDescent="0.2">
      <c r="A353" t="s">
        <v>59</v>
      </c>
      <c r="E353" s="29" t="s">
        <v>641</v>
      </c>
    </row>
    <row r="354" spans="1:16" x14ac:dyDescent="0.2">
      <c r="A354" s="18" t="s">
        <v>50</v>
      </c>
      <c r="B354" s="23" t="s">
        <v>645</v>
      </c>
      <c r="C354" s="23" t="s">
        <v>646</v>
      </c>
      <c r="D354" s="18" t="s">
        <v>52</v>
      </c>
      <c r="E354" s="24" t="s">
        <v>647</v>
      </c>
      <c r="F354" s="25" t="s">
        <v>138</v>
      </c>
      <c r="G354" s="26">
        <v>8</v>
      </c>
      <c r="H354" s="27"/>
      <c r="I354" s="27">
        <f>ROUND(ROUND(H354,2)*ROUND(G354,3),2)</f>
        <v>0</v>
      </c>
      <c r="J354" s="25" t="s">
        <v>55</v>
      </c>
      <c r="O354">
        <f>(I354*21)/100</f>
        <v>0</v>
      </c>
      <c r="P354" t="s">
        <v>26</v>
      </c>
    </row>
    <row r="355" spans="1:16" x14ac:dyDescent="0.2">
      <c r="A355" s="28" t="s">
        <v>56</v>
      </c>
      <c r="E355" s="29" t="s">
        <v>648</v>
      </c>
    </row>
    <row r="356" spans="1:16" x14ac:dyDescent="0.2">
      <c r="A356" s="30" t="s">
        <v>58</v>
      </c>
      <c r="E356" s="31" t="s">
        <v>52</v>
      </c>
    </row>
    <row r="357" spans="1:16" ht="51" x14ac:dyDescent="0.2">
      <c r="A357" t="s">
        <v>59</v>
      </c>
      <c r="E357" s="29" t="s">
        <v>649</v>
      </c>
    </row>
    <row r="358" spans="1:16" x14ac:dyDescent="0.2">
      <c r="A358" s="18" t="s">
        <v>50</v>
      </c>
      <c r="B358" s="23" t="s">
        <v>650</v>
      </c>
      <c r="C358" s="23" t="s">
        <v>651</v>
      </c>
      <c r="D358" s="18" t="s">
        <v>52</v>
      </c>
      <c r="E358" s="24" t="s">
        <v>652</v>
      </c>
      <c r="F358" s="25" t="s">
        <v>138</v>
      </c>
      <c r="G358" s="26">
        <v>8</v>
      </c>
      <c r="H358" s="27"/>
      <c r="I358" s="27">
        <f>ROUND(ROUND(H358,2)*ROUND(G358,3),2)</f>
        <v>0</v>
      </c>
      <c r="J358" s="25" t="s">
        <v>55</v>
      </c>
      <c r="O358">
        <f>(I358*21)/100</f>
        <v>0</v>
      </c>
      <c r="P358" t="s">
        <v>26</v>
      </c>
    </row>
    <row r="359" spans="1:16" x14ac:dyDescent="0.2">
      <c r="A359" s="28" t="s">
        <v>56</v>
      </c>
      <c r="E359" s="29" t="s">
        <v>52</v>
      </c>
    </row>
    <row r="360" spans="1:16" x14ac:dyDescent="0.2">
      <c r="A360" s="30" t="s">
        <v>58</v>
      </c>
      <c r="E360" s="31" t="s">
        <v>653</v>
      </c>
    </row>
    <row r="361" spans="1:16" ht="38.25" x14ac:dyDescent="0.2">
      <c r="A361" t="s">
        <v>59</v>
      </c>
      <c r="E361" s="29" t="s">
        <v>654</v>
      </c>
    </row>
    <row r="362" spans="1:16" x14ac:dyDescent="0.2">
      <c r="A362" s="18" t="s">
        <v>50</v>
      </c>
      <c r="B362" s="23" t="s">
        <v>655</v>
      </c>
      <c r="C362" s="23" t="s">
        <v>656</v>
      </c>
      <c r="D362" s="18" t="s">
        <v>52</v>
      </c>
      <c r="E362" s="24" t="s">
        <v>657</v>
      </c>
      <c r="F362" s="25" t="s">
        <v>138</v>
      </c>
      <c r="G362" s="26">
        <v>4</v>
      </c>
      <c r="H362" s="27"/>
      <c r="I362" s="27">
        <f>ROUND(ROUND(H362,2)*ROUND(G362,3),2)</f>
        <v>0</v>
      </c>
      <c r="J362" s="25" t="s">
        <v>55</v>
      </c>
      <c r="O362">
        <f>(I362*21)/100</f>
        <v>0</v>
      </c>
      <c r="P362" t="s">
        <v>26</v>
      </c>
    </row>
    <row r="363" spans="1:16" ht="25.5" x14ac:dyDescent="0.2">
      <c r="A363" s="28" t="s">
        <v>56</v>
      </c>
      <c r="E363" s="29" t="s">
        <v>658</v>
      </c>
    </row>
    <row r="364" spans="1:16" x14ac:dyDescent="0.2">
      <c r="A364" s="30" t="s">
        <v>58</v>
      </c>
      <c r="E364" s="31" t="s">
        <v>52</v>
      </c>
    </row>
    <row r="365" spans="1:16" ht="25.5" x14ac:dyDescent="0.2">
      <c r="A365" t="s">
        <v>59</v>
      </c>
      <c r="E365" s="29" t="s">
        <v>659</v>
      </c>
    </row>
    <row r="366" spans="1:16" ht="25.5" x14ac:dyDescent="0.2">
      <c r="A366" s="18" t="s">
        <v>50</v>
      </c>
      <c r="B366" s="23" t="s">
        <v>660</v>
      </c>
      <c r="C366" s="23" t="s">
        <v>661</v>
      </c>
      <c r="D366" s="18" t="s">
        <v>52</v>
      </c>
      <c r="E366" s="24" t="s">
        <v>662</v>
      </c>
      <c r="F366" s="25" t="s">
        <v>138</v>
      </c>
      <c r="G366" s="26">
        <v>4</v>
      </c>
      <c r="H366" s="27"/>
      <c r="I366" s="27">
        <f>ROUND(ROUND(H366,2)*ROUND(G366,3),2)</f>
        <v>0</v>
      </c>
      <c r="J366" s="25" t="s">
        <v>55</v>
      </c>
      <c r="O366">
        <f>(I366*21)/100</f>
        <v>0</v>
      </c>
      <c r="P366" t="s">
        <v>26</v>
      </c>
    </row>
    <row r="367" spans="1:16" ht="25.5" x14ac:dyDescent="0.2">
      <c r="A367" s="28" t="s">
        <v>56</v>
      </c>
      <c r="E367" s="29" t="s">
        <v>663</v>
      </c>
    </row>
    <row r="368" spans="1:16" x14ac:dyDescent="0.2">
      <c r="A368" s="30" t="s">
        <v>58</v>
      </c>
      <c r="E368" s="31" t="s">
        <v>52</v>
      </c>
    </row>
    <row r="369" spans="1:16" ht="25.5" x14ac:dyDescent="0.2">
      <c r="A369" t="s">
        <v>59</v>
      </c>
      <c r="E369" s="29" t="s">
        <v>664</v>
      </c>
    </row>
    <row r="370" spans="1:16" x14ac:dyDescent="0.2">
      <c r="A370" s="18" t="s">
        <v>50</v>
      </c>
      <c r="B370" s="23" t="s">
        <v>665</v>
      </c>
      <c r="C370" s="23" t="s">
        <v>666</v>
      </c>
      <c r="D370" s="18" t="s">
        <v>52</v>
      </c>
      <c r="E370" s="24" t="s">
        <v>667</v>
      </c>
      <c r="F370" s="25" t="s">
        <v>159</v>
      </c>
      <c r="G370" s="26">
        <v>13</v>
      </c>
      <c r="H370" s="27"/>
      <c r="I370" s="27">
        <f>ROUND(ROUND(H370,2)*ROUND(G370,3),2)</f>
        <v>0</v>
      </c>
      <c r="J370" s="25" t="s">
        <v>55</v>
      </c>
      <c r="O370">
        <f>(I370*21)/100</f>
        <v>0</v>
      </c>
      <c r="P370" t="s">
        <v>26</v>
      </c>
    </row>
    <row r="371" spans="1:16" x14ac:dyDescent="0.2">
      <c r="A371" s="28" t="s">
        <v>56</v>
      </c>
      <c r="E371" s="29" t="s">
        <v>668</v>
      </c>
    </row>
    <row r="372" spans="1:16" x14ac:dyDescent="0.2">
      <c r="A372" s="30" t="s">
        <v>58</v>
      </c>
      <c r="E372" s="31" t="s">
        <v>669</v>
      </c>
    </row>
    <row r="373" spans="1:16" ht="51" x14ac:dyDescent="0.2">
      <c r="A373" t="s">
        <v>59</v>
      </c>
      <c r="E373" s="29" t="s">
        <v>670</v>
      </c>
    </row>
    <row r="374" spans="1:16" x14ac:dyDescent="0.2">
      <c r="A374" s="18" t="s">
        <v>50</v>
      </c>
      <c r="B374" s="23" t="s">
        <v>671</v>
      </c>
      <c r="C374" s="23" t="s">
        <v>672</v>
      </c>
      <c r="D374" s="18" t="s">
        <v>52</v>
      </c>
      <c r="E374" s="24" t="s">
        <v>673</v>
      </c>
      <c r="F374" s="25" t="s">
        <v>159</v>
      </c>
      <c r="G374" s="26">
        <v>8</v>
      </c>
      <c r="H374" s="27"/>
      <c r="I374" s="27">
        <f>ROUND(ROUND(H374,2)*ROUND(G374,3),2)</f>
        <v>0</v>
      </c>
      <c r="J374" s="25" t="s">
        <v>55</v>
      </c>
      <c r="O374">
        <f>(I374*21)/100</f>
        <v>0</v>
      </c>
      <c r="P374" t="s">
        <v>26</v>
      </c>
    </row>
    <row r="375" spans="1:16" x14ac:dyDescent="0.2">
      <c r="A375" s="28" t="s">
        <v>56</v>
      </c>
      <c r="E375" s="29" t="s">
        <v>674</v>
      </c>
    </row>
    <row r="376" spans="1:16" x14ac:dyDescent="0.2">
      <c r="A376" s="30" t="s">
        <v>58</v>
      </c>
      <c r="E376" s="31" t="s">
        <v>52</v>
      </c>
    </row>
    <row r="377" spans="1:16" ht="51" x14ac:dyDescent="0.2">
      <c r="A377" t="s">
        <v>59</v>
      </c>
      <c r="E377" s="29" t="s">
        <v>670</v>
      </c>
    </row>
    <row r="378" spans="1:16" x14ac:dyDescent="0.2">
      <c r="A378" s="18" t="s">
        <v>50</v>
      </c>
      <c r="B378" s="23" t="s">
        <v>675</v>
      </c>
      <c r="C378" s="23" t="s">
        <v>676</v>
      </c>
      <c r="D378" s="18" t="s">
        <v>52</v>
      </c>
      <c r="E378" s="24" t="s">
        <v>677</v>
      </c>
      <c r="F378" s="25" t="s">
        <v>159</v>
      </c>
      <c r="G378" s="26">
        <v>15.4</v>
      </c>
      <c r="H378" s="27"/>
      <c r="I378" s="27">
        <f>ROUND(ROUND(H378,2)*ROUND(G378,3),2)</f>
        <v>0</v>
      </c>
      <c r="J378" s="25" t="s">
        <v>55</v>
      </c>
      <c r="O378">
        <f>(I378*21)/100</f>
        <v>0</v>
      </c>
      <c r="P378" t="s">
        <v>26</v>
      </c>
    </row>
    <row r="379" spans="1:16" x14ac:dyDescent="0.2">
      <c r="A379" s="28" t="s">
        <v>56</v>
      </c>
      <c r="E379" s="29" t="s">
        <v>678</v>
      </c>
    </row>
    <row r="380" spans="1:16" x14ac:dyDescent="0.2">
      <c r="A380" s="30" t="s">
        <v>58</v>
      </c>
      <c r="E380" s="31" t="s">
        <v>52</v>
      </c>
    </row>
    <row r="381" spans="1:16" ht="25.5" x14ac:dyDescent="0.2">
      <c r="A381" t="s">
        <v>59</v>
      </c>
      <c r="E381" s="29" t="s">
        <v>679</v>
      </c>
    </row>
    <row r="382" spans="1:16" x14ac:dyDescent="0.2">
      <c r="A382" s="18" t="s">
        <v>50</v>
      </c>
      <c r="B382" s="23" t="s">
        <v>680</v>
      </c>
      <c r="C382" s="23" t="s">
        <v>681</v>
      </c>
      <c r="D382" s="18" t="s">
        <v>52</v>
      </c>
      <c r="E382" s="24" t="s">
        <v>682</v>
      </c>
      <c r="F382" s="25" t="s">
        <v>159</v>
      </c>
      <c r="G382" s="26">
        <v>136.69999999999999</v>
      </c>
      <c r="H382" s="27"/>
      <c r="I382" s="27">
        <f>ROUND(ROUND(H382,2)*ROUND(G382,3),2)</f>
        <v>0</v>
      </c>
      <c r="J382" s="25" t="s">
        <v>55</v>
      </c>
      <c r="O382">
        <f>(I382*21)/100</f>
        <v>0</v>
      </c>
      <c r="P382" t="s">
        <v>26</v>
      </c>
    </row>
    <row r="383" spans="1:16" ht="25.5" x14ac:dyDescent="0.2">
      <c r="A383" s="28" t="s">
        <v>56</v>
      </c>
      <c r="E383" s="29" t="s">
        <v>683</v>
      </c>
    </row>
    <row r="384" spans="1:16" x14ac:dyDescent="0.2">
      <c r="A384" s="30" t="s">
        <v>58</v>
      </c>
      <c r="E384" s="31" t="s">
        <v>684</v>
      </c>
    </row>
    <row r="385" spans="1:16" ht="25.5" x14ac:dyDescent="0.2">
      <c r="A385" t="s">
        <v>59</v>
      </c>
      <c r="E385" s="29" t="s">
        <v>679</v>
      </c>
    </row>
    <row r="386" spans="1:16" x14ac:dyDescent="0.2">
      <c r="A386" s="18" t="s">
        <v>50</v>
      </c>
      <c r="B386" s="23" t="s">
        <v>685</v>
      </c>
      <c r="C386" s="23" t="s">
        <v>686</v>
      </c>
      <c r="D386" s="18" t="s">
        <v>52</v>
      </c>
      <c r="E386" s="24" t="s">
        <v>687</v>
      </c>
      <c r="F386" s="25" t="s">
        <v>165</v>
      </c>
      <c r="G386" s="26">
        <v>2.36</v>
      </c>
      <c r="H386" s="27"/>
      <c r="I386" s="27">
        <f>ROUND(ROUND(H386,2)*ROUND(G386,3),2)</f>
        <v>0</v>
      </c>
      <c r="J386" s="25" t="s">
        <v>55</v>
      </c>
      <c r="O386">
        <f>(I386*21)/100</f>
        <v>0</v>
      </c>
      <c r="P386" t="s">
        <v>26</v>
      </c>
    </row>
    <row r="387" spans="1:16" x14ac:dyDescent="0.2">
      <c r="A387" s="28" t="s">
        <v>56</v>
      </c>
      <c r="E387" s="29" t="s">
        <v>688</v>
      </c>
    </row>
    <row r="388" spans="1:16" x14ac:dyDescent="0.2">
      <c r="A388" s="30" t="s">
        <v>58</v>
      </c>
      <c r="E388" s="31" t="s">
        <v>689</v>
      </c>
    </row>
    <row r="389" spans="1:16" ht="25.5" x14ac:dyDescent="0.2">
      <c r="A389" t="s">
        <v>59</v>
      </c>
      <c r="E389" s="29" t="s">
        <v>690</v>
      </c>
    </row>
    <row r="390" spans="1:16" x14ac:dyDescent="0.2">
      <c r="A390" s="18" t="s">
        <v>50</v>
      </c>
      <c r="B390" s="23" t="s">
        <v>691</v>
      </c>
      <c r="C390" s="23" t="s">
        <v>692</v>
      </c>
      <c r="D390" s="18" t="s">
        <v>52</v>
      </c>
      <c r="E390" s="24" t="s">
        <v>693</v>
      </c>
      <c r="F390" s="25" t="s">
        <v>165</v>
      </c>
      <c r="G390" s="26">
        <v>32.795999999999999</v>
      </c>
      <c r="H390" s="27"/>
      <c r="I390" s="27">
        <f>ROUND(ROUND(H390,2)*ROUND(G390,3),2)</f>
        <v>0</v>
      </c>
      <c r="J390" s="25" t="s">
        <v>55</v>
      </c>
      <c r="O390">
        <f>(I390*21)/100</f>
        <v>0</v>
      </c>
      <c r="P390" t="s">
        <v>26</v>
      </c>
    </row>
    <row r="391" spans="1:16" x14ac:dyDescent="0.2">
      <c r="A391" s="28" t="s">
        <v>56</v>
      </c>
      <c r="E391" s="29" t="s">
        <v>694</v>
      </c>
    </row>
    <row r="392" spans="1:16" x14ac:dyDescent="0.2">
      <c r="A392" s="30" t="s">
        <v>58</v>
      </c>
      <c r="E392" s="31" t="s">
        <v>695</v>
      </c>
    </row>
    <row r="393" spans="1:16" ht="76.5" x14ac:dyDescent="0.2">
      <c r="A393" t="s">
        <v>59</v>
      </c>
      <c r="E393" s="29" t="s">
        <v>696</v>
      </c>
    </row>
    <row r="394" spans="1:16" x14ac:dyDescent="0.2">
      <c r="A394" s="18" t="s">
        <v>50</v>
      </c>
      <c r="B394" s="23" t="s">
        <v>697</v>
      </c>
      <c r="C394" s="23" t="s">
        <v>698</v>
      </c>
      <c r="D394" s="18" t="s">
        <v>52</v>
      </c>
      <c r="E394" s="24" t="s">
        <v>699</v>
      </c>
      <c r="F394" s="25" t="s">
        <v>159</v>
      </c>
      <c r="G394" s="26">
        <v>136.69999999999999</v>
      </c>
      <c r="H394" s="27"/>
      <c r="I394" s="27">
        <f>ROUND(ROUND(H394,2)*ROUND(G394,3),2)</f>
        <v>0</v>
      </c>
      <c r="J394" s="25" t="s">
        <v>55</v>
      </c>
      <c r="O394">
        <f>(I394*21)/100</f>
        <v>0</v>
      </c>
      <c r="P394" t="s">
        <v>26</v>
      </c>
    </row>
    <row r="395" spans="1:16" ht="25.5" x14ac:dyDescent="0.2">
      <c r="A395" s="28" t="s">
        <v>56</v>
      </c>
      <c r="E395" s="29" t="s">
        <v>700</v>
      </c>
    </row>
    <row r="396" spans="1:16" x14ac:dyDescent="0.2">
      <c r="A396" s="30" t="s">
        <v>58</v>
      </c>
      <c r="E396" s="31" t="s">
        <v>684</v>
      </c>
    </row>
    <row r="397" spans="1:16" ht="38.25" x14ac:dyDescent="0.2">
      <c r="A397" t="s">
        <v>59</v>
      </c>
      <c r="E397" s="29" t="s">
        <v>701</v>
      </c>
    </row>
    <row r="398" spans="1:16" x14ac:dyDescent="0.2">
      <c r="A398" s="18" t="s">
        <v>50</v>
      </c>
      <c r="B398" s="23" t="s">
        <v>702</v>
      </c>
      <c r="C398" s="23" t="s">
        <v>703</v>
      </c>
      <c r="D398" s="18" t="s">
        <v>52</v>
      </c>
      <c r="E398" s="24" t="s">
        <v>704</v>
      </c>
      <c r="F398" s="25" t="s">
        <v>159</v>
      </c>
      <c r="G398" s="26">
        <v>87.741</v>
      </c>
      <c r="H398" s="27"/>
      <c r="I398" s="27">
        <f>ROUND(ROUND(H398,2)*ROUND(G398,3),2)</f>
        <v>0</v>
      </c>
      <c r="J398" s="25" t="s">
        <v>55</v>
      </c>
      <c r="O398">
        <f>(I398*21)/100</f>
        <v>0</v>
      </c>
      <c r="P398" t="s">
        <v>26</v>
      </c>
    </row>
    <row r="399" spans="1:16" x14ac:dyDescent="0.2">
      <c r="A399" s="28" t="s">
        <v>56</v>
      </c>
      <c r="E399" s="29" t="s">
        <v>705</v>
      </c>
    </row>
    <row r="400" spans="1:16" x14ac:dyDescent="0.2">
      <c r="A400" s="30" t="s">
        <v>58</v>
      </c>
      <c r="E400" s="31" t="s">
        <v>706</v>
      </c>
    </row>
    <row r="401" spans="1:16" ht="38.25" x14ac:dyDescent="0.2">
      <c r="A401" t="s">
        <v>59</v>
      </c>
      <c r="E401" s="29" t="s">
        <v>701</v>
      </c>
    </row>
    <row r="402" spans="1:16" ht="25.5" x14ac:dyDescent="0.2">
      <c r="A402" s="18" t="s">
        <v>50</v>
      </c>
      <c r="B402" s="23" t="s">
        <v>707</v>
      </c>
      <c r="C402" s="23" t="s">
        <v>708</v>
      </c>
      <c r="D402" s="18" t="s">
        <v>52</v>
      </c>
      <c r="E402" s="24" t="s">
        <v>709</v>
      </c>
      <c r="F402" s="25" t="s">
        <v>159</v>
      </c>
      <c r="G402" s="26">
        <v>25.2</v>
      </c>
      <c r="H402" s="27"/>
      <c r="I402" s="27">
        <f>ROUND(ROUND(H402,2)*ROUND(G402,3),2)</f>
        <v>0</v>
      </c>
      <c r="J402" s="25" t="s">
        <v>55</v>
      </c>
      <c r="O402">
        <f>(I402*21)/100</f>
        <v>0</v>
      </c>
      <c r="P402" t="s">
        <v>26</v>
      </c>
    </row>
    <row r="403" spans="1:16" x14ac:dyDescent="0.2">
      <c r="A403" s="28" t="s">
        <v>56</v>
      </c>
      <c r="E403" s="29" t="s">
        <v>710</v>
      </c>
    </row>
    <row r="404" spans="1:16" x14ac:dyDescent="0.2">
      <c r="A404" s="30" t="s">
        <v>58</v>
      </c>
      <c r="E404" s="31" t="s">
        <v>711</v>
      </c>
    </row>
    <row r="405" spans="1:16" ht="38.25" x14ac:dyDescent="0.2">
      <c r="A405" t="s">
        <v>59</v>
      </c>
      <c r="E405" s="29" t="s">
        <v>701</v>
      </c>
    </row>
    <row r="406" spans="1:16" x14ac:dyDescent="0.2">
      <c r="A406" s="18" t="s">
        <v>50</v>
      </c>
      <c r="B406" s="23" t="s">
        <v>712</v>
      </c>
      <c r="C406" s="23" t="s">
        <v>713</v>
      </c>
      <c r="D406" s="18" t="s">
        <v>52</v>
      </c>
      <c r="E406" s="24" t="s">
        <v>714</v>
      </c>
      <c r="F406" s="25" t="s">
        <v>159</v>
      </c>
      <c r="G406" s="26">
        <v>38.67</v>
      </c>
      <c r="H406" s="27"/>
      <c r="I406" s="27">
        <f>ROUND(ROUND(H406,2)*ROUND(G406,3),2)</f>
        <v>0</v>
      </c>
      <c r="J406" s="25" t="s">
        <v>55</v>
      </c>
      <c r="O406">
        <f>(I406*21)/100</f>
        <v>0</v>
      </c>
      <c r="P406" t="s">
        <v>26</v>
      </c>
    </row>
    <row r="407" spans="1:16" ht="25.5" x14ac:dyDescent="0.2">
      <c r="A407" s="28" t="s">
        <v>56</v>
      </c>
      <c r="E407" s="29" t="s">
        <v>715</v>
      </c>
    </row>
    <row r="408" spans="1:16" x14ac:dyDescent="0.2">
      <c r="A408" s="30" t="s">
        <v>58</v>
      </c>
      <c r="E408" s="31" t="s">
        <v>716</v>
      </c>
    </row>
    <row r="409" spans="1:16" ht="38.25" x14ac:dyDescent="0.2">
      <c r="A409" t="s">
        <v>59</v>
      </c>
      <c r="E409" s="29" t="s">
        <v>701</v>
      </c>
    </row>
    <row r="410" spans="1:16" x14ac:dyDescent="0.2">
      <c r="A410" s="18" t="s">
        <v>50</v>
      </c>
      <c r="B410" s="23" t="s">
        <v>717</v>
      </c>
      <c r="C410" s="23" t="s">
        <v>718</v>
      </c>
      <c r="D410" s="18" t="s">
        <v>52</v>
      </c>
      <c r="E410" s="24" t="s">
        <v>719</v>
      </c>
      <c r="F410" s="25" t="s">
        <v>165</v>
      </c>
      <c r="G410" s="26">
        <v>7.7</v>
      </c>
      <c r="H410" s="27"/>
      <c r="I410" s="27">
        <f>ROUND(ROUND(H410,2)*ROUND(G410,3),2)</f>
        <v>0</v>
      </c>
      <c r="J410" s="25" t="s">
        <v>55</v>
      </c>
      <c r="O410">
        <f>(I410*21)/100</f>
        <v>0</v>
      </c>
      <c r="P410" t="s">
        <v>26</v>
      </c>
    </row>
    <row r="411" spans="1:16" ht="25.5" x14ac:dyDescent="0.2">
      <c r="A411" s="28" t="s">
        <v>56</v>
      </c>
      <c r="E411" s="29" t="s">
        <v>720</v>
      </c>
    </row>
    <row r="412" spans="1:16" x14ac:dyDescent="0.2">
      <c r="A412" s="30" t="s">
        <v>58</v>
      </c>
      <c r="E412" s="31" t="s">
        <v>721</v>
      </c>
    </row>
    <row r="413" spans="1:16" ht="25.5" x14ac:dyDescent="0.2">
      <c r="A413" t="s">
        <v>59</v>
      </c>
      <c r="E413" s="29" t="s">
        <v>722</v>
      </c>
    </row>
    <row r="414" spans="1:16" x14ac:dyDescent="0.2">
      <c r="A414" s="18" t="s">
        <v>50</v>
      </c>
      <c r="B414" s="23" t="s">
        <v>723</v>
      </c>
      <c r="C414" s="23" t="s">
        <v>724</v>
      </c>
      <c r="D414" s="18" t="s">
        <v>52</v>
      </c>
      <c r="E414" s="24" t="s">
        <v>725</v>
      </c>
      <c r="F414" s="25" t="s">
        <v>138</v>
      </c>
      <c r="G414" s="26">
        <v>3</v>
      </c>
      <c r="H414" s="27"/>
      <c r="I414" s="27">
        <f>ROUND(ROUND(H414,2)*ROUND(G414,3),2)</f>
        <v>0</v>
      </c>
      <c r="J414" s="25" t="s">
        <v>55</v>
      </c>
      <c r="O414">
        <f>(I414*21)/100</f>
        <v>0</v>
      </c>
      <c r="P414" t="s">
        <v>26</v>
      </c>
    </row>
    <row r="415" spans="1:16" x14ac:dyDescent="0.2">
      <c r="A415" s="28" t="s">
        <v>56</v>
      </c>
      <c r="E415" s="29" t="s">
        <v>726</v>
      </c>
    </row>
    <row r="416" spans="1:16" x14ac:dyDescent="0.2">
      <c r="A416" s="30" t="s">
        <v>58</v>
      </c>
      <c r="E416" s="31" t="s">
        <v>52</v>
      </c>
    </row>
    <row r="417" spans="1:16" ht="140.25" x14ac:dyDescent="0.2">
      <c r="A417" t="s">
        <v>59</v>
      </c>
      <c r="E417" s="29" t="s">
        <v>727</v>
      </c>
    </row>
    <row r="418" spans="1:16" x14ac:dyDescent="0.2">
      <c r="A418" s="18" t="s">
        <v>50</v>
      </c>
      <c r="B418" s="23" t="s">
        <v>728</v>
      </c>
      <c r="C418" s="23" t="s">
        <v>729</v>
      </c>
      <c r="D418" s="18" t="s">
        <v>52</v>
      </c>
      <c r="E418" s="24" t="s">
        <v>730</v>
      </c>
      <c r="F418" s="25" t="s">
        <v>138</v>
      </c>
      <c r="G418" s="26">
        <v>1</v>
      </c>
      <c r="H418" s="27"/>
      <c r="I418" s="27">
        <f>ROUND(ROUND(H418,2)*ROUND(G418,3),2)</f>
        <v>0</v>
      </c>
      <c r="J418" s="25" t="s">
        <v>55</v>
      </c>
      <c r="O418">
        <f>(I418*21)/100</f>
        <v>0</v>
      </c>
      <c r="P418" t="s">
        <v>26</v>
      </c>
    </row>
    <row r="419" spans="1:16" x14ac:dyDescent="0.2">
      <c r="A419" s="28" t="s">
        <v>56</v>
      </c>
      <c r="E419" s="29" t="s">
        <v>731</v>
      </c>
    </row>
    <row r="420" spans="1:16" x14ac:dyDescent="0.2">
      <c r="A420" s="30" t="s">
        <v>58</v>
      </c>
      <c r="E420" s="31" t="s">
        <v>52</v>
      </c>
    </row>
    <row r="421" spans="1:16" ht="369.75" x14ac:dyDescent="0.2">
      <c r="A421" t="s">
        <v>59</v>
      </c>
      <c r="E421" s="29" t="s">
        <v>432</v>
      </c>
    </row>
    <row r="422" spans="1:16" x14ac:dyDescent="0.2">
      <c r="A422" s="18" t="s">
        <v>50</v>
      </c>
      <c r="B422" s="23" t="s">
        <v>732</v>
      </c>
      <c r="C422" s="23" t="s">
        <v>733</v>
      </c>
      <c r="D422" s="18" t="s">
        <v>52</v>
      </c>
      <c r="E422" s="24" t="s">
        <v>734</v>
      </c>
      <c r="F422" s="25" t="s">
        <v>159</v>
      </c>
      <c r="G422" s="26">
        <v>31.1</v>
      </c>
      <c r="H422" s="27"/>
      <c r="I422" s="27">
        <f>ROUND(ROUND(H422,2)*ROUND(G422,3),2)</f>
        <v>0</v>
      </c>
      <c r="J422" s="25" t="s">
        <v>55</v>
      </c>
      <c r="O422">
        <f>(I422*21)/100</f>
        <v>0</v>
      </c>
      <c r="P422" t="s">
        <v>26</v>
      </c>
    </row>
    <row r="423" spans="1:16" x14ac:dyDescent="0.2">
      <c r="A423" s="28" t="s">
        <v>56</v>
      </c>
      <c r="E423" s="29" t="s">
        <v>735</v>
      </c>
    </row>
    <row r="424" spans="1:16" x14ac:dyDescent="0.2">
      <c r="A424" s="30" t="s">
        <v>58</v>
      </c>
      <c r="E424" s="31" t="s">
        <v>736</v>
      </c>
    </row>
    <row r="425" spans="1:16" ht="409.5" x14ac:dyDescent="0.2">
      <c r="A425" t="s">
        <v>59</v>
      </c>
      <c r="E425" s="29" t="s">
        <v>737</v>
      </c>
    </row>
    <row r="426" spans="1:16" x14ac:dyDescent="0.2">
      <c r="A426" s="18" t="s">
        <v>50</v>
      </c>
      <c r="B426" s="23" t="s">
        <v>738</v>
      </c>
      <c r="C426" s="23" t="s">
        <v>739</v>
      </c>
      <c r="D426" s="18" t="s">
        <v>52</v>
      </c>
      <c r="E426" s="24" t="s">
        <v>740</v>
      </c>
      <c r="F426" s="25" t="s">
        <v>138</v>
      </c>
      <c r="G426" s="26">
        <v>2</v>
      </c>
      <c r="H426" s="27"/>
      <c r="I426" s="27">
        <f>ROUND(ROUND(H426,2)*ROUND(G426,3),2)</f>
        <v>0</v>
      </c>
      <c r="J426" s="25" t="s">
        <v>55</v>
      </c>
      <c r="O426">
        <f>(I426*21)/100</f>
        <v>0</v>
      </c>
      <c r="P426" t="s">
        <v>26</v>
      </c>
    </row>
    <row r="427" spans="1:16" ht="25.5" x14ac:dyDescent="0.2">
      <c r="A427" s="28" t="s">
        <v>56</v>
      </c>
      <c r="E427" s="29" t="s">
        <v>741</v>
      </c>
    </row>
    <row r="428" spans="1:16" x14ac:dyDescent="0.2">
      <c r="A428" s="30" t="s">
        <v>58</v>
      </c>
      <c r="E428" s="31" t="s">
        <v>52</v>
      </c>
    </row>
    <row r="429" spans="1:16" ht="267.75" x14ac:dyDescent="0.2">
      <c r="A429" t="s">
        <v>59</v>
      </c>
      <c r="E429" s="29" t="s">
        <v>742</v>
      </c>
    </row>
    <row r="430" spans="1:16" x14ac:dyDescent="0.2">
      <c r="A430" s="18" t="s">
        <v>50</v>
      </c>
      <c r="B430" s="23" t="s">
        <v>743</v>
      </c>
      <c r="C430" s="23" t="s">
        <v>744</v>
      </c>
      <c r="D430" s="18" t="s">
        <v>52</v>
      </c>
      <c r="E430" s="24" t="s">
        <v>745</v>
      </c>
      <c r="F430" s="25" t="s">
        <v>138</v>
      </c>
      <c r="G430" s="26">
        <v>5</v>
      </c>
      <c r="H430" s="27"/>
      <c r="I430" s="27">
        <f>ROUND(ROUND(H430,2)*ROUND(G430,3),2)</f>
        <v>0</v>
      </c>
      <c r="J430" s="25" t="s">
        <v>55</v>
      </c>
      <c r="O430">
        <f>(I430*21)/100</f>
        <v>0</v>
      </c>
      <c r="P430" t="s">
        <v>26</v>
      </c>
    </row>
    <row r="431" spans="1:16" x14ac:dyDescent="0.2">
      <c r="A431" s="28" t="s">
        <v>56</v>
      </c>
      <c r="E431" s="29" t="s">
        <v>746</v>
      </c>
    </row>
    <row r="432" spans="1:16" x14ac:dyDescent="0.2">
      <c r="A432" s="30" t="s">
        <v>58</v>
      </c>
      <c r="E432" s="31" t="s">
        <v>52</v>
      </c>
    </row>
    <row r="433" spans="1:16" ht="267.75" x14ac:dyDescent="0.2">
      <c r="A433" t="s">
        <v>59</v>
      </c>
      <c r="E433" s="29" t="s">
        <v>747</v>
      </c>
    </row>
    <row r="434" spans="1:16" x14ac:dyDescent="0.2">
      <c r="A434" s="18" t="s">
        <v>50</v>
      </c>
      <c r="B434" s="23" t="s">
        <v>748</v>
      </c>
      <c r="C434" s="23" t="s">
        <v>749</v>
      </c>
      <c r="D434" s="18" t="s">
        <v>52</v>
      </c>
      <c r="E434" s="24" t="s">
        <v>750</v>
      </c>
      <c r="F434" s="25" t="s">
        <v>751</v>
      </c>
      <c r="G434" s="26">
        <v>932.8</v>
      </c>
      <c r="H434" s="27"/>
      <c r="I434" s="27">
        <f>ROUND(ROUND(H434,2)*ROUND(G434,3),2)</f>
        <v>0</v>
      </c>
      <c r="J434" s="25" t="s">
        <v>55</v>
      </c>
      <c r="O434">
        <f>(I434*21)/100</f>
        <v>0</v>
      </c>
      <c r="P434" t="s">
        <v>26</v>
      </c>
    </row>
    <row r="435" spans="1:16" x14ac:dyDescent="0.2">
      <c r="A435" s="28" t="s">
        <v>56</v>
      </c>
      <c r="E435" s="29" t="s">
        <v>52</v>
      </c>
    </row>
    <row r="436" spans="1:16" x14ac:dyDescent="0.2">
      <c r="A436" s="30" t="s">
        <v>58</v>
      </c>
      <c r="E436" s="31" t="s">
        <v>752</v>
      </c>
    </row>
    <row r="437" spans="1:16" ht="51" x14ac:dyDescent="0.2">
      <c r="A437" t="s">
        <v>59</v>
      </c>
      <c r="E437" s="29" t="s">
        <v>753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Rekapitulace</vt:lpstr>
      <vt:lpstr>000_1</vt:lpstr>
      <vt:lpstr>001_1</vt:lpstr>
      <vt:lpstr>151_1</vt:lpstr>
      <vt:lpstr>201_1</vt:lpstr>
      <vt:lpstr>'000_1'!Názvy_tisku</vt:lpstr>
      <vt:lpstr>'001_1'!Názvy_tisku</vt:lpstr>
      <vt:lpstr>'151_1'!Názvy_tisku</vt:lpstr>
      <vt:lpstr>'201_1'!Názvy_tisku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Koudelka Pavel</dc:creator>
  <cp:keywords/>
  <dc:description/>
  <cp:lastModifiedBy>Koudelka Pavel</cp:lastModifiedBy>
  <cp:lastPrinted>2024-10-14T12:56:36Z</cp:lastPrinted>
  <dcterms:created xsi:type="dcterms:W3CDTF">2024-10-14T12:57:40Z</dcterms:created>
  <dcterms:modified xsi:type="dcterms:W3CDTF">2024-10-14T12:58:25Z</dcterms:modified>
  <cp:category/>
  <cp:contentStatus/>
</cp:coreProperties>
</file>